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icky\Dropbox\Office administration\Checklists and help guides\"/>
    </mc:Choice>
  </mc:AlternateContent>
  <xr:revisionPtr revIDLastSave="0" documentId="13_ncr:1_{FA3033F8-9E3F-4ED2-A927-E35892AE3B6E}" xr6:coauthVersionLast="38" xr6:coauthVersionMax="38" xr10:uidLastSave="{00000000-0000-0000-0000-000000000000}"/>
  <bookViews>
    <workbookView xWindow="0" yWindow="0" windowWidth="28800" windowHeight="11625" tabRatio="926" activeTab="1" xr2:uid="{00000000-000D-0000-FFFF-FFFF00000000}"/>
  </bookViews>
  <sheets>
    <sheet name="Notes for Completing This Form" sheetId="31" r:id="rId1"/>
    <sheet name="Detailed Cash Flow" sheetId="19" r:id="rId2"/>
    <sheet name="DD'S &amp; SO'S" sheetId="4" r:id="rId3"/>
    <sheet name="Cash Summary" sheetId="24" state="hidden" r:id="rId4"/>
    <sheet name="Feb Cash Summary" sheetId="27" state="hidden" r:id="rId5"/>
    <sheet name="March Cash Summary" sheetId="26" state="hidden" r:id="rId6"/>
    <sheet name="April Cash Summary" sheetId="25" state="hidden" r:id="rId7"/>
    <sheet name="May Cash Summary" sheetId="21" state="hidden" r:id="rId8"/>
    <sheet name="June Cash Summary" sheetId="22" state="hidden" r:id="rId9"/>
    <sheet name="July Cash Summary" sheetId="23" state="hidden" r:id="rId10"/>
    <sheet name="LTD" sheetId="15" state="hidden" r:id="rId11"/>
    <sheet name="RECEIPTS" sheetId="9" state="hidden" r:id="rId12"/>
    <sheet name="HMRC" sheetId="28" r:id="rId13"/>
    <sheet name="SUMMARY" sheetId="30" r:id="rId14"/>
    <sheet name="Sheet2" sheetId="20" state="hidden" r:id="rId15"/>
  </sheets>
  <externalReferences>
    <externalReference r:id="rId16"/>
  </externalReferences>
  <definedNames>
    <definedName name="_xlnm.Print_Area" localSheetId="2">'DD''S &amp; SO''S'!$A$1:$AH$26</definedName>
    <definedName name="_xlnm.Print_Area" localSheetId="1">'Detailed Cash Flow'!#REF!</definedName>
    <definedName name="_xlnm.Print_Area" localSheetId="10">LTD!$A$52:$B$71</definedName>
    <definedName name="_xlnm.Print_Area" localSheetId="11">RECEIPTS!#REF!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9" l="1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AD22" i="19"/>
  <c r="AE22" i="19"/>
  <c r="AF22" i="19"/>
  <c r="AG22" i="19"/>
  <c r="C22" i="19"/>
  <c r="AI22" i="19" l="1"/>
  <c r="F15" i="30"/>
  <c r="AI32" i="19"/>
  <c r="AI33" i="19"/>
  <c r="AI34" i="19"/>
  <c r="AI35" i="19"/>
  <c r="AI36" i="19"/>
  <c r="AI30" i="19"/>
  <c r="AI38" i="19" s="1"/>
  <c r="F12" i="30" s="1"/>
  <c r="AI31" i="19"/>
  <c r="AI37" i="19"/>
  <c r="AI41" i="19"/>
  <c r="F14" i="30" s="1"/>
  <c r="AI42" i="19"/>
  <c r="AI45" i="19"/>
  <c r="AI46" i="19"/>
  <c r="AI49" i="19" s="1"/>
  <c r="F13" i="30" s="1"/>
  <c r="AI47" i="19"/>
  <c r="AI48" i="19"/>
  <c r="F5" i="30"/>
  <c r="A1" i="30"/>
  <c r="A1" i="4"/>
  <c r="E26" i="4"/>
  <c r="D26" i="19" s="1"/>
  <c r="D51" i="19" s="1"/>
  <c r="F26" i="4"/>
  <c r="E26" i="19" s="1"/>
  <c r="E51" i="19" s="1"/>
  <c r="G26" i="4"/>
  <c r="H26" i="4"/>
  <c r="I26" i="4"/>
  <c r="H26" i="19" s="1"/>
  <c r="H51" i="19" s="1"/>
  <c r="J26" i="4"/>
  <c r="I26" i="19" s="1"/>
  <c r="I51" i="19" s="1"/>
  <c r="K26" i="4"/>
  <c r="L26" i="4"/>
  <c r="M26" i="4"/>
  <c r="L26" i="19" s="1"/>
  <c r="L51" i="19" s="1"/>
  <c r="N26" i="4"/>
  <c r="M26" i="19" s="1"/>
  <c r="M51" i="19" s="1"/>
  <c r="O26" i="4"/>
  <c r="P26" i="4"/>
  <c r="Q26" i="4"/>
  <c r="R26" i="4"/>
  <c r="Q26" i="19" s="1"/>
  <c r="Q51" i="19" s="1"/>
  <c r="S26" i="4"/>
  <c r="T26" i="4"/>
  <c r="S26" i="19" s="1"/>
  <c r="S51" i="19" s="1"/>
  <c r="U26" i="4"/>
  <c r="T26" i="19" s="1"/>
  <c r="T51" i="19" s="1"/>
  <c r="V26" i="4"/>
  <c r="U26" i="19" s="1"/>
  <c r="U51" i="19" s="1"/>
  <c r="W26" i="4"/>
  <c r="X26" i="4"/>
  <c r="Y26" i="4"/>
  <c r="X26" i="19" s="1"/>
  <c r="X51" i="19" s="1"/>
  <c r="Z26" i="4"/>
  <c r="Y26" i="19" s="1"/>
  <c r="Y51" i="19" s="1"/>
  <c r="AA26" i="4"/>
  <c r="AB26" i="4"/>
  <c r="AC26" i="4"/>
  <c r="AB26" i="19" s="1"/>
  <c r="AB51" i="19" s="1"/>
  <c r="AD26" i="4"/>
  <c r="AC26" i="19" s="1"/>
  <c r="AC51" i="19" s="1"/>
  <c r="AE26" i="4"/>
  <c r="AF26" i="4"/>
  <c r="AG26" i="4"/>
  <c r="AH26" i="4"/>
  <c r="AG26" i="19" s="1"/>
  <c r="AG51" i="19" s="1"/>
  <c r="AG12" i="19" s="1"/>
  <c r="D26" i="4"/>
  <c r="F26" i="19"/>
  <c r="F51" i="19" s="1"/>
  <c r="G26" i="19"/>
  <c r="G51" i="19" s="1"/>
  <c r="J26" i="19"/>
  <c r="J51" i="19" s="1"/>
  <c r="K26" i="19"/>
  <c r="K51" i="19" s="1"/>
  <c r="N26" i="19"/>
  <c r="N51" i="19" s="1"/>
  <c r="O26" i="19"/>
  <c r="O51" i="19" s="1"/>
  <c r="P26" i="19"/>
  <c r="P51" i="19" s="1"/>
  <c r="R26" i="19"/>
  <c r="R51" i="19" s="1"/>
  <c r="V26" i="19"/>
  <c r="V51" i="19" s="1"/>
  <c r="W26" i="19"/>
  <c r="W51" i="19" s="1"/>
  <c r="Z26" i="19"/>
  <c r="Z51" i="19" s="1"/>
  <c r="AA26" i="19"/>
  <c r="AA51" i="19" s="1"/>
  <c r="AD26" i="19"/>
  <c r="AD51" i="19" s="1"/>
  <c r="AE26" i="19"/>
  <c r="AE51" i="19" s="1"/>
  <c r="AF26" i="19"/>
  <c r="AF51" i="19" s="1"/>
  <c r="C26" i="19"/>
  <c r="C51" i="19" s="1"/>
  <c r="AG10" i="19"/>
  <c r="AI26" i="19" l="1"/>
  <c r="F11" i="30" s="1"/>
  <c r="E12" i="19"/>
  <c r="F12" i="19"/>
  <c r="J12" i="19"/>
  <c r="C12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AE10" i="19"/>
  <c r="AF10" i="19"/>
  <c r="D10" i="19"/>
  <c r="C10" i="19" l="1"/>
  <c r="AI10" i="19" s="1"/>
  <c r="F8" i="30"/>
  <c r="F17" i="30" s="1"/>
  <c r="F19" i="30" s="1"/>
  <c r="L22" i="20"/>
  <c r="B50" i="23"/>
  <c r="C2" i="24" s="1"/>
  <c r="B88" i="22"/>
  <c r="C3" i="24" s="1"/>
  <c r="B84" i="21"/>
  <c r="C4" i="24" s="1"/>
  <c r="B82" i="25"/>
  <c r="C5" i="24"/>
  <c r="B82" i="26"/>
  <c r="C6" i="24" s="1"/>
  <c r="B82" i="27"/>
  <c r="C7" i="24"/>
  <c r="B15" i="23"/>
  <c r="B2" i="24" s="1"/>
  <c r="B25" i="22"/>
  <c r="B3" i="24" s="1"/>
  <c r="B24" i="21"/>
  <c r="B4" i="24"/>
  <c r="D4" i="24" s="1"/>
  <c r="B24" i="25"/>
  <c r="B5" i="24" s="1"/>
  <c r="B24" i="26"/>
  <c r="B6" i="24"/>
  <c r="B24" i="27"/>
  <c r="B7" i="24" s="1"/>
  <c r="D7" i="24" s="1"/>
  <c r="C9" i="27"/>
  <c r="E9" i="27"/>
  <c r="C10" i="27"/>
  <c r="E10" i="27"/>
  <c r="C11" i="27"/>
  <c r="E11" i="27"/>
  <c r="C12" i="27"/>
  <c r="E12" i="27"/>
  <c r="C13" i="27"/>
  <c r="E13" i="27"/>
  <c r="C14" i="27"/>
  <c r="E14" i="27"/>
  <c r="C15" i="27"/>
  <c r="E15" i="27"/>
  <c r="C16" i="27"/>
  <c r="E16" i="27"/>
  <c r="C17" i="27"/>
  <c r="E17" i="27"/>
  <c r="C18" i="27"/>
  <c r="E18" i="27"/>
  <c r="C19" i="27"/>
  <c r="E19" i="27"/>
  <c r="C20" i="27"/>
  <c r="E20" i="27"/>
  <c r="C21" i="27"/>
  <c r="E21" i="27"/>
  <c r="C22" i="27"/>
  <c r="E22" i="27"/>
  <c r="C23" i="27"/>
  <c r="E23" i="27"/>
  <c r="D24" i="27"/>
  <c r="C27" i="27"/>
  <c r="E27" i="27"/>
  <c r="C28" i="27"/>
  <c r="E28" i="27"/>
  <c r="C29" i="27"/>
  <c r="E29" i="27"/>
  <c r="C30" i="27"/>
  <c r="E30" i="27"/>
  <c r="C31" i="27"/>
  <c r="E31" i="27"/>
  <c r="C32" i="27"/>
  <c r="E32" i="27"/>
  <c r="C33" i="27"/>
  <c r="E33" i="27"/>
  <c r="C34" i="27"/>
  <c r="E34" i="27"/>
  <c r="C35" i="27"/>
  <c r="E35" i="27"/>
  <c r="C36" i="27"/>
  <c r="E36" i="27"/>
  <c r="C37" i="27"/>
  <c r="E37" i="27"/>
  <c r="C38" i="27"/>
  <c r="E38" i="27"/>
  <c r="C39" i="27"/>
  <c r="E39" i="27"/>
  <c r="C40" i="27"/>
  <c r="E40" i="27"/>
  <c r="C41" i="27"/>
  <c r="E41" i="27"/>
  <c r="C42" i="27"/>
  <c r="E42" i="27"/>
  <c r="C43" i="27"/>
  <c r="E43" i="27"/>
  <c r="C44" i="27"/>
  <c r="E44" i="27"/>
  <c r="C45" i="27"/>
  <c r="E45" i="27"/>
  <c r="C46" i="27"/>
  <c r="E46" i="27"/>
  <c r="C47" i="27"/>
  <c r="E47" i="27"/>
  <c r="C48" i="27"/>
  <c r="E48" i="27"/>
  <c r="C49" i="27"/>
  <c r="E49" i="27"/>
  <c r="C50" i="27"/>
  <c r="E50" i="27"/>
  <c r="C51" i="27"/>
  <c r="E51" i="27"/>
  <c r="C52" i="27"/>
  <c r="E52" i="27"/>
  <c r="C53" i="27"/>
  <c r="E53" i="27"/>
  <c r="C54" i="27"/>
  <c r="E54" i="27"/>
  <c r="C55" i="27"/>
  <c r="E55" i="27"/>
  <c r="C56" i="27"/>
  <c r="E56" i="27"/>
  <c r="C57" i="27"/>
  <c r="E57" i="27"/>
  <c r="C58" i="27"/>
  <c r="E58" i="27"/>
  <c r="C59" i="27"/>
  <c r="E59" i="27"/>
  <c r="C60" i="27"/>
  <c r="E60" i="27"/>
  <c r="C61" i="27"/>
  <c r="E61" i="27"/>
  <c r="C62" i="27"/>
  <c r="E62" i="27"/>
  <c r="C63" i="27"/>
  <c r="E63" i="27"/>
  <c r="C64" i="27"/>
  <c r="E64" i="27"/>
  <c r="C65" i="27"/>
  <c r="E65" i="27"/>
  <c r="C66" i="27"/>
  <c r="E66" i="27"/>
  <c r="C67" i="27"/>
  <c r="E67" i="27"/>
  <c r="C68" i="27"/>
  <c r="E68" i="27"/>
  <c r="C69" i="27"/>
  <c r="E69" i="27"/>
  <c r="C70" i="27"/>
  <c r="E70" i="27"/>
  <c r="C71" i="27"/>
  <c r="E71" i="27"/>
  <c r="C72" i="27"/>
  <c r="E72" i="27"/>
  <c r="C73" i="27"/>
  <c r="E73" i="27"/>
  <c r="C74" i="27"/>
  <c r="E74" i="27"/>
  <c r="C75" i="27"/>
  <c r="E75" i="27"/>
  <c r="C76" i="27"/>
  <c r="E76" i="27"/>
  <c r="C77" i="27"/>
  <c r="E77" i="27"/>
  <c r="C78" i="27"/>
  <c r="E78" i="27"/>
  <c r="C79" i="27"/>
  <c r="E79" i="27"/>
  <c r="C80" i="27"/>
  <c r="E80" i="27"/>
  <c r="C81" i="27"/>
  <c r="E81" i="27"/>
  <c r="C82" i="27"/>
  <c r="D82" i="27"/>
  <c r="E82" i="27" s="1"/>
  <c r="B84" i="27"/>
  <c r="C87" i="27"/>
  <c r="E87" i="27"/>
  <c r="C88" i="27"/>
  <c r="E88" i="27"/>
  <c r="C89" i="27"/>
  <c r="E89" i="27"/>
  <c r="B90" i="27"/>
  <c r="C90" i="27" s="1"/>
  <c r="D90" i="27"/>
  <c r="C9" i="26"/>
  <c r="E9" i="26"/>
  <c r="C10" i="26"/>
  <c r="E10" i="26"/>
  <c r="C11" i="26"/>
  <c r="E11" i="26"/>
  <c r="C12" i="26"/>
  <c r="E12" i="26"/>
  <c r="C13" i="26"/>
  <c r="E13" i="26"/>
  <c r="C14" i="26"/>
  <c r="E14" i="26"/>
  <c r="C15" i="26"/>
  <c r="E15" i="26"/>
  <c r="C16" i="26"/>
  <c r="E16" i="26"/>
  <c r="C17" i="26"/>
  <c r="E17" i="26"/>
  <c r="C18" i="26"/>
  <c r="E18" i="26"/>
  <c r="C19" i="26"/>
  <c r="E19" i="26"/>
  <c r="C20" i="26"/>
  <c r="E20" i="26"/>
  <c r="C21" i="26"/>
  <c r="E21" i="26"/>
  <c r="C22" i="26"/>
  <c r="E22" i="26"/>
  <c r="C23" i="26"/>
  <c r="E23" i="26"/>
  <c r="C24" i="26"/>
  <c r="D24" i="26"/>
  <c r="E24" i="26"/>
  <c r="C27" i="26"/>
  <c r="E27" i="26"/>
  <c r="C28" i="26"/>
  <c r="E28" i="26"/>
  <c r="C29" i="26"/>
  <c r="E29" i="26"/>
  <c r="C30" i="26"/>
  <c r="E30" i="26"/>
  <c r="C31" i="26"/>
  <c r="E31" i="26"/>
  <c r="C32" i="26"/>
  <c r="E32" i="26"/>
  <c r="C33" i="26"/>
  <c r="E33" i="26"/>
  <c r="C34" i="26"/>
  <c r="E34" i="26"/>
  <c r="C35" i="26"/>
  <c r="E35" i="26"/>
  <c r="C36" i="26"/>
  <c r="E36" i="26"/>
  <c r="C37" i="26"/>
  <c r="E37" i="26"/>
  <c r="C38" i="26"/>
  <c r="E38" i="26"/>
  <c r="C39" i="26"/>
  <c r="E39" i="26"/>
  <c r="C40" i="26"/>
  <c r="E40" i="26"/>
  <c r="C41" i="26"/>
  <c r="E41" i="26"/>
  <c r="C42" i="26"/>
  <c r="E42" i="26"/>
  <c r="C43" i="26"/>
  <c r="E43" i="26"/>
  <c r="C44" i="26"/>
  <c r="E44" i="26"/>
  <c r="C45" i="26"/>
  <c r="E45" i="26"/>
  <c r="C46" i="26"/>
  <c r="E46" i="26"/>
  <c r="C47" i="26"/>
  <c r="E47" i="26"/>
  <c r="C48" i="26"/>
  <c r="E48" i="26"/>
  <c r="C49" i="26"/>
  <c r="E49" i="26"/>
  <c r="C50" i="26"/>
  <c r="E50" i="26"/>
  <c r="C51" i="26"/>
  <c r="E51" i="26"/>
  <c r="C52" i="26"/>
  <c r="E52" i="26"/>
  <c r="C53" i="26"/>
  <c r="E53" i="26"/>
  <c r="C54" i="26"/>
  <c r="E54" i="26"/>
  <c r="C55" i="26"/>
  <c r="E55" i="26"/>
  <c r="C56" i="26"/>
  <c r="E56" i="26"/>
  <c r="C57" i="26"/>
  <c r="E57" i="26"/>
  <c r="C58" i="26"/>
  <c r="E58" i="26"/>
  <c r="C59" i="26"/>
  <c r="E59" i="26"/>
  <c r="C60" i="26"/>
  <c r="E60" i="26"/>
  <c r="C61" i="26"/>
  <c r="E61" i="26"/>
  <c r="C62" i="26"/>
  <c r="E62" i="26"/>
  <c r="C63" i="26"/>
  <c r="E63" i="26"/>
  <c r="C64" i="26"/>
  <c r="E64" i="26"/>
  <c r="C65" i="26"/>
  <c r="E65" i="26"/>
  <c r="C66" i="26"/>
  <c r="E66" i="26"/>
  <c r="C67" i="26"/>
  <c r="E67" i="26"/>
  <c r="C68" i="26"/>
  <c r="E68" i="26"/>
  <c r="C69" i="26"/>
  <c r="E69" i="26"/>
  <c r="C70" i="26"/>
  <c r="E70" i="26"/>
  <c r="C71" i="26"/>
  <c r="E71" i="26"/>
  <c r="C72" i="26"/>
  <c r="E72" i="26"/>
  <c r="C73" i="26"/>
  <c r="E73" i="26"/>
  <c r="C74" i="26"/>
  <c r="E74" i="26"/>
  <c r="C75" i="26"/>
  <c r="E75" i="26"/>
  <c r="C76" i="26"/>
  <c r="E76" i="26"/>
  <c r="C77" i="26"/>
  <c r="E77" i="26"/>
  <c r="C78" i="26"/>
  <c r="E78" i="26"/>
  <c r="C79" i="26"/>
  <c r="E79" i="26"/>
  <c r="C80" i="26"/>
  <c r="E80" i="26"/>
  <c r="C81" i="26"/>
  <c r="E81" i="26"/>
  <c r="C82" i="26"/>
  <c r="D82" i="26"/>
  <c r="E82" i="26" s="1"/>
  <c r="B84" i="26"/>
  <c r="C84" i="26" s="1"/>
  <c r="C87" i="26"/>
  <c r="E87" i="26"/>
  <c r="C88" i="26"/>
  <c r="E88" i="26"/>
  <c r="C89" i="26"/>
  <c r="E89" i="26"/>
  <c r="C90" i="26"/>
  <c r="E90" i="26"/>
  <c r="B91" i="26"/>
  <c r="C91" i="26" s="1"/>
  <c r="D91" i="26"/>
  <c r="E91" i="26" s="1"/>
  <c r="B94" i="26"/>
  <c r="C94" i="26" s="1"/>
  <c r="C9" i="25"/>
  <c r="E9" i="25"/>
  <c r="C10" i="25"/>
  <c r="E10" i="25"/>
  <c r="C11" i="25"/>
  <c r="E11" i="25"/>
  <c r="C12" i="25"/>
  <c r="E12" i="25"/>
  <c r="C13" i="25"/>
  <c r="E13" i="25"/>
  <c r="C14" i="25"/>
  <c r="E14" i="25"/>
  <c r="C15" i="25"/>
  <c r="E15" i="25"/>
  <c r="C16" i="25"/>
  <c r="E16" i="25"/>
  <c r="C17" i="25"/>
  <c r="E17" i="25"/>
  <c r="C18" i="25"/>
  <c r="E18" i="25"/>
  <c r="C19" i="25"/>
  <c r="E19" i="25"/>
  <c r="C20" i="25"/>
  <c r="E20" i="25"/>
  <c r="C21" i="25"/>
  <c r="E21" i="25"/>
  <c r="C22" i="25"/>
  <c r="E22" i="25"/>
  <c r="C23" i="25"/>
  <c r="E23" i="25"/>
  <c r="C24" i="25"/>
  <c r="D24" i="25"/>
  <c r="E24" i="25"/>
  <c r="C27" i="25"/>
  <c r="E27" i="25"/>
  <c r="C28" i="25"/>
  <c r="E28" i="25"/>
  <c r="C29" i="25"/>
  <c r="E29" i="25"/>
  <c r="C30" i="25"/>
  <c r="E30" i="25"/>
  <c r="C31" i="25"/>
  <c r="E31" i="25"/>
  <c r="C32" i="25"/>
  <c r="E32" i="25"/>
  <c r="C33" i="25"/>
  <c r="E33" i="25"/>
  <c r="C34" i="25"/>
  <c r="E34" i="25"/>
  <c r="C35" i="25"/>
  <c r="E35" i="25"/>
  <c r="C36" i="25"/>
  <c r="E36" i="25"/>
  <c r="C37" i="25"/>
  <c r="E37" i="25"/>
  <c r="C38" i="25"/>
  <c r="E38" i="25"/>
  <c r="C39" i="25"/>
  <c r="E39" i="25"/>
  <c r="C40" i="25"/>
  <c r="E40" i="25"/>
  <c r="C41" i="25"/>
  <c r="E41" i="25"/>
  <c r="C42" i="25"/>
  <c r="E42" i="25"/>
  <c r="C43" i="25"/>
  <c r="E43" i="25"/>
  <c r="C44" i="25"/>
  <c r="E44" i="25"/>
  <c r="C45" i="25"/>
  <c r="E45" i="25"/>
  <c r="C46" i="25"/>
  <c r="E46" i="25"/>
  <c r="C47" i="25"/>
  <c r="E47" i="25"/>
  <c r="C48" i="25"/>
  <c r="E48" i="25"/>
  <c r="C49" i="25"/>
  <c r="E49" i="25"/>
  <c r="C50" i="25"/>
  <c r="E50" i="25"/>
  <c r="C51" i="25"/>
  <c r="E51" i="25"/>
  <c r="C52" i="25"/>
  <c r="E52" i="25"/>
  <c r="C53" i="25"/>
  <c r="E53" i="25"/>
  <c r="C54" i="25"/>
  <c r="E54" i="25"/>
  <c r="C55" i="25"/>
  <c r="E55" i="25"/>
  <c r="C56" i="25"/>
  <c r="E56" i="25"/>
  <c r="C57" i="25"/>
  <c r="E57" i="25"/>
  <c r="C58" i="25"/>
  <c r="E58" i="25"/>
  <c r="C59" i="25"/>
  <c r="E59" i="25"/>
  <c r="C60" i="25"/>
  <c r="E60" i="25"/>
  <c r="C61" i="25"/>
  <c r="E61" i="25"/>
  <c r="C62" i="25"/>
  <c r="E62" i="25"/>
  <c r="C63" i="25"/>
  <c r="E63" i="25"/>
  <c r="C64" i="25"/>
  <c r="E64" i="25"/>
  <c r="C65" i="25"/>
  <c r="E65" i="25"/>
  <c r="C66" i="25"/>
  <c r="E66" i="25"/>
  <c r="C67" i="25"/>
  <c r="E67" i="25"/>
  <c r="C68" i="25"/>
  <c r="E68" i="25"/>
  <c r="C69" i="25"/>
  <c r="E69" i="25"/>
  <c r="C70" i="25"/>
  <c r="E70" i="25"/>
  <c r="C71" i="25"/>
  <c r="E71" i="25"/>
  <c r="C72" i="25"/>
  <c r="E72" i="25"/>
  <c r="C73" i="25"/>
  <c r="E73" i="25"/>
  <c r="C74" i="25"/>
  <c r="E74" i="25"/>
  <c r="C75" i="25"/>
  <c r="E75" i="25"/>
  <c r="C76" i="25"/>
  <c r="E76" i="25"/>
  <c r="C77" i="25"/>
  <c r="E77" i="25"/>
  <c r="C78" i="25"/>
  <c r="E78" i="25"/>
  <c r="C79" i="25"/>
  <c r="E79" i="25"/>
  <c r="C80" i="25"/>
  <c r="E80" i="25"/>
  <c r="C81" i="25"/>
  <c r="E81" i="25"/>
  <c r="C82" i="25"/>
  <c r="D82" i="25"/>
  <c r="B84" i="25"/>
  <c r="C84" i="25" s="1"/>
  <c r="C87" i="25"/>
  <c r="E87" i="25"/>
  <c r="C88" i="25"/>
  <c r="E88" i="25"/>
  <c r="C89" i="25"/>
  <c r="E89" i="25"/>
  <c r="C90" i="25"/>
  <c r="E90" i="25"/>
  <c r="B91" i="25"/>
  <c r="C91" i="25" s="1"/>
  <c r="D91" i="25"/>
  <c r="E91" i="25" s="1"/>
  <c r="B94" i="25"/>
  <c r="C94" i="25" s="1"/>
  <c r="C9" i="23"/>
  <c r="E9" i="23"/>
  <c r="C10" i="23"/>
  <c r="E10" i="23"/>
  <c r="C11" i="23"/>
  <c r="E11" i="23"/>
  <c r="C12" i="23"/>
  <c r="E12" i="23"/>
  <c r="C13" i="23"/>
  <c r="E13" i="23"/>
  <c r="C14" i="23"/>
  <c r="E14" i="23"/>
  <c r="C15" i="23"/>
  <c r="D15" i="23"/>
  <c r="E15" i="23" s="1"/>
  <c r="C18" i="23"/>
  <c r="E18" i="23"/>
  <c r="C19" i="23"/>
  <c r="E19" i="23"/>
  <c r="C20" i="23"/>
  <c r="E20" i="23"/>
  <c r="C21" i="23"/>
  <c r="E21" i="23"/>
  <c r="C22" i="23"/>
  <c r="E22" i="23"/>
  <c r="C23" i="23"/>
  <c r="E23" i="23"/>
  <c r="C24" i="23"/>
  <c r="E24" i="23"/>
  <c r="C25" i="23"/>
  <c r="E25" i="23"/>
  <c r="C26" i="23"/>
  <c r="E26" i="23"/>
  <c r="C27" i="23"/>
  <c r="E27" i="23"/>
  <c r="C28" i="23"/>
  <c r="E28" i="23"/>
  <c r="C29" i="23"/>
  <c r="E29" i="23"/>
  <c r="C30" i="23"/>
  <c r="E30" i="23"/>
  <c r="C31" i="23"/>
  <c r="E31" i="23"/>
  <c r="C32" i="23"/>
  <c r="E32" i="23"/>
  <c r="C33" i="23"/>
  <c r="E33" i="23"/>
  <c r="C34" i="23"/>
  <c r="E34" i="23"/>
  <c r="C35" i="23"/>
  <c r="E35" i="23"/>
  <c r="C36" i="23"/>
  <c r="E36" i="23"/>
  <c r="C37" i="23"/>
  <c r="E37" i="23"/>
  <c r="C38" i="23"/>
  <c r="E38" i="23"/>
  <c r="C39" i="23"/>
  <c r="E39" i="23"/>
  <c r="C40" i="23"/>
  <c r="E40" i="23"/>
  <c r="C41" i="23"/>
  <c r="E41" i="23"/>
  <c r="C42" i="23"/>
  <c r="E42" i="23"/>
  <c r="C43" i="23"/>
  <c r="E43" i="23"/>
  <c r="C44" i="23"/>
  <c r="E44" i="23"/>
  <c r="C45" i="23"/>
  <c r="E45" i="23"/>
  <c r="C46" i="23"/>
  <c r="E46" i="23"/>
  <c r="C47" i="23"/>
  <c r="E47" i="23"/>
  <c r="C48" i="23"/>
  <c r="E48" i="23"/>
  <c r="C49" i="23"/>
  <c r="E49" i="23"/>
  <c r="C50" i="23"/>
  <c r="D50" i="23"/>
  <c r="E50" i="23" s="1"/>
  <c r="B52" i="23"/>
  <c r="C55" i="23"/>
  <c r="E55" i="23"/>
  <c r="C56" i="23"/>
  <c r="E56" i="23"/>
  <c r="B57" i="23"/>
  <c r="C57" i="23" s="1"/>
  <c r="D57" i="23"/>
  <c r="E57" i="23" s="1"/>
  <c r="C9" i="22"/>
  <c r="E9" i="22"/>
  <c r="C10" i="22"/>
  <c r="E10" i="22"/>
  <c r="C11" i="22"/>
  <c r="E11" i="22"/>
  <c r="C12" i="22"/>
  <c r="E12" i="22"/>
  <c r="C13" i="22"/>
  <c r="E13" i="22"/>
  <c r="C14" i="22"/>
  <c r="E14" i="22"/>
  <c r="C15" i="22"/>
  <c r="E15" i="22"/>
  <c r="C16" i="22"/>
  <c r="E16" i="22"/>
  <c r="C17" i="22"/>
  <c r="E17" i="22"/>
  <c r="C18" i="22"/>
  <c r="E18" i="22"/>
  <c r="C19" i="22"/>
  <c r="E19" i="22"/>
  <c r="C20" i="22"/>
  <c r="E20" i="22"/>
  <c r="C21" i="22"/>
  <c r="E21" i="22"/>
  <c r="C22" i="22"/>
  <c r="E22" i="22"/>
  <c r="C23" i="22"/>
  <c r="E23" i="22"/>
  <c r="C24" i="22"/>
  <c r="E24" i="22"/>
  <c r="C25" i="22"/>
  <c r="D25" i="22"/>
  <c r="E25" i="22" s="1"/>
  <c r="C28" i="22"/>
  <c r="E28" i="22"/>
  <c r="C29" i="22"/>
  <c r="E29" i="22"/>
  <c r="C30" i="22"/>
  <c r="E30" i="22"/>
  <c r="C31" i="22"/>
  <c r="E31" i="22"/>
  <c r="C32" i="22"/>
  <c r="E32" i="22"/>
  <c r="C33" i="22"/>
  <c r="E33" i="22"/>
  <c r="C34" i="22"/>
  <c r="E34" i="22"/>
  <c r="C35" i="22"/>
  <c r="E35" i="22"/>
  <c r="C36" i="22"/>
  <c r="E36" i="22"/>
  <c r="C37" i="22"/>
  <c r="E37" i="22"/>
  <c r="C38" i="22"/>
  <c r="E38" i="22"/>
  <c r="C39" i="22"/>
  <c r="E39" i="22"/>
  <c r="C40" i="22"/>
  <c r="E40" i="22"/>
  <c r="C41" i="22"/>
  <c r="E41" i="22"/>
  <c r="C42" i="22"/>
  <c r="E42" i="22"/>
  <c r="C43" i="22"/>
  <c r="E43" i="22"/>
  <c r="C44" i="22"/>
  <c r="E44" i="22"/>
  <c r="C45" i="22"/>
  <c r="E45" i="22"/>
  <c r="C46" i="22"/>
  <c r="E46" i="22"/>
  <c r="C47" i="22"/>
  <c r="E47" i="22"/>
  <c r="C48" i="22"/>
  <c r="E48" i="22"/>
  <c r="C49" i="22"/>
  <c r="E49" i="22"/>
  <c r="C50" i="22"/>
  <c r="E50" i="22"/>
  <c r="C51" i="22"/>
  <c r="E51" i="22"/>
  <c r="C52" i="22"/>
  <c r="E52" i="22"/>
  <c r="C53" i="22"/>
  <c r="E53" i="22"/>
  <c r="C54" i="22"/>
  <c r="E54" i="22"/>
  <c r="C55" i="22"/>
  <c r="E55" i="22"/>
  <c r="C56" i="22"/>
  <c r="E56" i="22"/>
  <c r="C57" i="22"/>
  <c r="E57" i="22"/>
  <c r="C58" i="22"/>
  <c r="E58" i="22"/>
  <c r="C59" i="22"/>
  <c r="E59" i="22"/>
  <c r="C60" i="22"/>
  <c r="E60" i="22"/>
  <c r="C61" i="22"/>
  <c r="E61" i="22"/>
  <c r="C62" i="22"/>
  <c r="E62" i="22"/>
  <c r="C63" i="22"/>
  <c r="E63" i="22"/>
  <c r="C64" i="22"/>
  <c r="E64" i="22"/>
  <c r="C65" i="22"/>
  <c r="E65" i="22"/>
  <c r="C66" i="22"/>
  <c r="E66" i="22"/>
  <c r="C67" i="22"/>
  <c r="E67" i="22"/>
  <c r="C68" i="22"/>
  <c r="E68" i="22"/>
  <c r="C69" i="22"/>
  <c r="E69" i="22"/>
  <c r="C70" i="22"/>
  <c r="E70" i="22"/>
  <c r="C71" i="22"/>
  <c r="E71" i="22"/>
  <c r="C72" i="22"/>
  <c r="E72" i="22"/>
  <c r="C73" i="22"/>
  <c r="E73" i="22"/>
  <c r="C74" i="22"/>
  <c r="E74" i="22"/>
  <c r="C75" i="22"/>
  <c r="E75" i="22"/>
  <c r="C76" i="22"/>
  <c r="E76" i="22"/>
  <c r="C77" i="22"/>
  <c r="E77" i="22"/>
  <c r="C78" i="22"/>
  <c r="E78" i="22"/>
  <c r="C79" i="22"/>
  <c r="E79" i="22"/>
  <c r="C80" i="22"/>
  <c r="E80" i="22"/>
  <c r="C81" i="22"/>
  <c r="E81" i="22"/>
  <c r="C82" i="22"/>
  <c r="E82" i="22"/>
  <c r="C83" i="22"/>
  <c r="E83" i="22"/>
  <c r="C84" i="22"/>
  <c r="E84" i="22"/>
  <c r="C85" i="22"/>
  <c r="E85" i="22"/>
  <c r="C86" i="22"/>
  <c r="E86" i="22"/>
  <c r="C87" i="22"/>
  <c r="E87" i="22"/>
  <c r="C88" i="22"/>
  <c r="D88" i="22"/>
  <c r="B90" i="22"/>
  <c r="C90" i="22" s="1"/>
  <c r="C93" i="22"/>
  <c r="E93" i="22"/>
  <c r="C94" i="22"/>
  <c r="E94" i="22"/>
  <c r="C95" i="22"/>
  <c r="E95" i="22"/>
  <c r="C96" i="22"/>
  <c r="E96" i="22"/>
  <c r="B97" i="22"/>
  <c r="C97" i="22" s="1"/>
  <c r="D97" i="22"/>
  <c r="B100" i="22"/>
  <c r="C9" i="21"/>
  <c r="E9" i="21"/>
  <c r="C10" i="21"/>
  <c r="E10" i="21"/>
  <c r="C11" i="21"/>
  <c r="E11" i="21"/>
  <c r="C12" i="21"/>
  <c r="E12" i="21"/>
  <c r="C13" i="21"/>
  <c r="E13" i="21"/>
  <c r="C14" i="21"/>
  <c r="E14" i="21"/>
  <c r="C15" i="21"/>
  <c r="E15" i="21"/>
  <c r="C16" i="21"/>
  <c r="E16" i="21"/>
  <c r="C17" i="21"/>
  <c r="E17" i="21"/>
  <c r="C18" i="21"/>
  <c r="E18" i="21"/>
  <c r="C19" i="21"/>
  <c r="E19" i="21"/>
  <c r="C20" i="21"/>
  <c r="E20" i="21"/>
  <c r="C21" i="21"/>
  <c r="E21" i="21"/>
  <c r="C22" i="21"/>
  <c r="E22" i="21"/>
  <c r="C23" i="21"/>
  <c r="E23" i="21"/>
  <c r="C24" i="21"/>
  <c r="D24" i="21"/>
  <c r="E24" i="21" s="1"/>
  <c r="C27" i="21"/>
  <c r="E27" i="21"/>
  <c r="C28" i="21"/>
  <c r="E28" i="21"/>
  <c r="C29" i="21"/>
  <c r="E29" i="21"/>
  <c r="C30" i="21"/>
  <c r="E30" i="21"/>
  <c r="C31" i="21"/>
  <c r="E31" i="21"/>
  <c r="C32" i="21"/>
  <c r="E32" i="21"/>
  <c r="C33" i="21"/>
  <c r="E33" i="21"/>
  <c r="C34" i="21"/>
  <c r="E34" i="21"/>
  <c r="C35" i="21"/>
  <c r="E35" i="21"/>
  <c r="C36" i="21"/>
  <c r="E36" i="21"/>
  <c r="C37" i="21"/>
  <c r="E37" i="21"/>
  <c r="C38" i="21"/>
  <c r="E38" i="21"/>
  <c r="C39" i="21"/>
  <c r="E39" i="21"/>
  <c r="C40" i="21"/>
  <c r="E40" i="21"/>
  <c r="C41" i="21"/>
  <c r="E41" i="21"/>
  <c r="C42" i="21"/>
  <c r="E42" i="21"/>
  <c r="C43" i="21"/>
  <c r="E43" i="21"/>
  <c r="C44" i="21"/>
  <c r="E44" i="21"/>
  <c r="C45" i="21"/>
  <c r="E45" i="21"/>
  <c r="C46" i="21"/>
  <c r="E46" i="21"/>
  <c r="C47" i="21"/>
  <c r="E47" i="21"/>
  <c r="C48" i="21"/>
  <c r="E48" i="21"/>
  <c r="C49" i="21"/>
  <c r="E49" i="21"/>
  <c r="C50" i="21"/>
  <c r="E50" i="21"/>
  <c r="C51" i="21"/>
  <c r="E51" i="21"/>
  <c r="C52" i="21"/>
  <c r="E52" i="21"/>
  <c r="C53" i="21"/>
  <c r="E53" i="21"/>
  <c r="C54" i="21"/>
  <c r="E54" i="21"/>
  <c r="C55" i="21"/>
  <c r="E55" i="21"/>
  <c r="C56" i="21"/>
  <c r="E56" i="21"/>
  <c r="C57" i="21"/>
  <c r="E57" i="21"/>
  <c r="C58" i="21"/>
  <c r="E58" i="21"/>
  <c r="C59" i="21"/>
  <c r="E59" i="21"/>
  <c r="C60" i="21"/>
  <c r="E60" i="21"/>
  <c r="C61" i="21"/>
  <c r="E61" i="21"/>
  <c r="C62" i="21"/>
  <c r="E62" i="21"/>
  <c r="C63" i="21"/>
  <c r="E63" i="21"/>
  <c r="C64" i="21"/>
  <c r="E64" i="21"/>
  <c r="C65" i="21"/>
  <c r="E65" i="21"/>
  <c r="C66" i="21"/>
  <c r="E66" i="21"/>
  <c r="C67" i="21"/>
  <c r="E67" i="21"/>
  <c r="C68" i="21"/>
  <c r="E68" i="21"/>
  <c r="C69" i="21"/>
  <c r="E69" i="21"/>
  <c r="C70" i="21"/>
  <c r="E70" i="21"/>
  <c r="C71" i="21"/>
  <c r="E71" i="21"/>
  <c r="C72" i="21"/>
  <c r="E72" i="21"/>
  <c r="C73" i="21"/>
  <c r="E73" i="21"/>
  <c r="C74" i="21"/>
  <c r="E74" i="21"/>
  <c r="C75" i="21"/>
  <c r="E75" i="21"/>
  <c r="C76" i="21"/>
  <c r="E76" i="21"/>
  <c r="C77" i="21"/>
  <c r="E77" i="21"/>
  <c r="C78" i="21"/>
  <c r="E78" i="21"/>
  <c r="C79" i="21"/>
  <c r="E79" i="21"/>
  <c r="C80" i="21"/>
  <c r="E80" i="21"/>
  <c r="C81" i="21"/>
  <c r="E81" i="21"/>
  <c r="C82" i="21"/>
  <c r="E82" i="21"/>
  <c r="C83" i="21"/>
  <c r="E83" i="21"/>
  <c r="C84" i="21"/>
  <c r="D84" i="21"/>
  <c r="B86" i="21"/>
  <c r="C86" i="21" s="1"/>
  <c r="C89" i="21"/>
  <c r="E89" i="21"/>
  <c r="C90" i="21"/>
  <c r="E90" i="21"/>
  <c r="C91" i="21"/>
  <c r="E91" i="21"/>
  <c r="C92" i="21"/>
  <c r="E92" i="21"/>
  <c r="B93" i="21"/>
  <c r="C93" i="21" s="1"/>
  <c r="D93" i="21"/>
  <c r="CY54" i="15"/>
  <c r="CY68" i="15" s="1"/>
  <c r="CY11" i="15" s="1"/>
  <c r="CT54" i="15"/>
  <c r="CR54" i="15"/>
  <c r="CR68" i="15" s="1"/>
  <c r="CR11" i="15" s="1"/>
  <c r="CQ54" i="15"/>
  <c r="CQ68" i="15" s="1"/>
  <c r="CQ11" i="15" s="1"/>
  <c r="CL54" i="15"/>
  <c r="CJ54" i="15"/>
  <c r="CJ68" i="15" s="1"/>
  <c r="CJ11" i="15" s="1"/>
  <c r="CI54" i="15"/>
  <c r="CI68" i="15" s="1"/>
  <c r="CI11" i="15" s="1"/>
  <c r="CD54" i="15"/>
  <c r="CB54" i="15"/>
  <c r="CB68" i="15" s="1"/>
  <c r="CB11" i="15" s="1"/>
  <c r="CA54" i="15"/>
  <c r="BX54" i="15"/>
  <c r="BX68" i="15" s="1"/>
  <c r="BX11" i="15" s="1"/>
  <c r="BW54" i="15"/>
  <c r="BW68" i="15" s="1"/>
  <c r="BW11" i="15" s="1"/>
  <c r="BU54" i="15"/>
  <c r="BU55" i="15"/>
  <c r="BT54" i="15"/>
  <c r="BT68" i="15" s="1"/>
  <c r="BT11" i="15" s="1"/>
  <c r="BS54" i="15"/>
  <c r="BR54" i="15"/>
  <c r="BQ54" i="15"/>
  <c r="BQ68" i="15" s="1"/>
  <c r="BQ11" i="15" s="1"/>
  <c r="BP54" i="15"/>
  <c r="BP68" i="15" s="1"/>
  <c r="BP11" i="15" s="1"/>
  <c r="BP55" i="15"/>
  <c r="BN54" i="15"/>
  <c r="BM54" i="15"/>
  <c r="BL55" i="15"/>
  <c r="BK54" i="15"/>
  <c r="BK68" i="15" s="1"/>
  <c r="BK11" i="15" s="1"/>
  <c r="BJ54" i="15"/>
  <c r="BJ68" i="15" s="1"/>
  <c r="BJ11" i="15" s="1"/>
  <c r="BG54" i="15"/>
  <c r="BG68" i="15" s="1"/>
  <c r="BG11" i="15" s="1"/>
  <c r="BF54" i="15"/>
  <c r="BF68" i="15" s="1"/>
  <c r="BF11" i="15" s="1"/>
  <c r="BB54" i="15"/>
  <c r="BB68" i="15" s="1"/>
  <c r="BB11" i="15" s="1"/>
  <c r="BA55" i="15"/>
  <c r="AZ54" i="15"/>
  <c r="AZ68" i="15" s="1"/>
  <c r="AZ11" i="15" s="1"/>
  <c r="AZ14" i="15" s="1"/>
  <c r="BA7" i="15" s="1"/>
  <c r="AY54" i="15"/>
  <c r="AY68" i="15" s="1"/>
  <c r="AY11" i="15" s="1"/>
  <c r="AY55" i="15"/>
  <c r="AX54" i="15"/>
  <c r="AX68" i="15" s="1"/>
  <c r="AX11" i="15" s="1"/>
  <c r="AW54" i="15"/>
  <c r="AW68" i="15" s="1"/>
  <c r="AW11" i="15" s="1"/>
  <c r="AV54" i="15"/>
  <c r="AV68" i="15" s="1"/>
  <c r="AV11" i="15" s="1"/>
  <c r="AU54" i="15"/>
  <c r="AU68" i="15" s="1"/>
  <c r="AU11" i="15" s="1"/>
  <c r="AU55" i="15"/>
  <c r="AS54" i="15"/>
  <c r="AS68" i="15" s="1"/>
  <c r="AS11" i="15" s="1"/>
  <c r="AR54" i="15"/>
  <c r="AR68" i="15" s="1"/>
  <c r="AR11" i="15" s="1"/>
  <c r="AQ54" i="15"/>
  <c r="AQ68" i="15" s="1"/>
  <c r="AQ11" i="15" s="1"/>
  <c r="AZ1" i="15"/>
  <c r="AL1" i="15"/>
  <c r="AW64" i="15"/>
  <c r="AI1" i="15"/>
  <c r="U1" i="15"/>
  <c r="V40" i="15"/>
  <c r="Q1" i="15"/>
  <c r="L40" i="15"/>
  <c r="M40" i="15"/>
  <c r="N40" i="15"/>
  <c r="O40" i="15"/>
  <c r="P40" i="15"/>
  <c r="Q40" i="15"/>
  <c r="K1" i="15"/>
  <c r="K39" i="15"/>
  <c r="K40" i="15"/>
  <c r="J1" i="15"/>
  <c r="J40" i="15"/>
  <c r="R55" i="15"/>
  <c r="L55" i="15"/>
  <c r="M55" i="15"/>
  <c r="N55" i="15"/>
  <c r="O55" i="15"/>
  <c r="P55" i="15"/>
  <c r="Q55" i="15"/>
  <c r="S55" i="15"/>
  <c r="T55" i="15"/>
  <c r="V55" i="15"/>
  <c r="W55" i="15"/>
  <c r="X55" i="15"/>
  <c r="Z55" i="15"/>
  <c r="AA55" i="15"/>
  <c r="AB55" i="15"/>
  <c r="AC55" i="15"/>
  <c r="AD55" i="15"/>
  <c r="AE55" i="15"/>
  <c r="AF55" i="15"/>
  <c r="AH55" i="15"/>
  <c r="AI55" i="15"/>
  <c r="AJ55" i="15"/>
  <c r="AK55" i="15"/>
  <c r="AL55" i="15"/>
  <c r="AM55" i="15"/>
  <c r="AN55" i="15"/>
  <c r="AO55" i="15"/>
  <c r="AP55" i="15"/>
  <c r="AQ55" i="15"/>
  <c r="AR55" i="15"/>
  <c r="AT55" i="15"/>
  <c r="AV55" i="15"/>
  <c r="AW55" i="15"/>
  <c r="AX55" i="15"/>
  <c r="AZ55" i="15"/>
  <c r="AZ65" i="15"/>
  <c r="AZ39" i="15"/>
  <c r="AZ44" i="15" s="1"/>
  <c r="AZ9" i="15" s="1"/>
  <c r="AZ40" i="15"/>
  <c r="BB55" i="15"/>
  <c r="BC55" i="15"/>
  <c r="BD55" i="15"/>
  <c r="BF55" i="15"/>
  <c r="BG55" i="15"/>
  <c r="BH55" i="15"/>
  <c r="BJ55" i="15"/>
  <c r="BK55" i="15"/>
  <c r="BM55" i="15"/>
  <c r="BN55" i="15"/>
  <c r="BO55" i="15"/>
  <c r="BQ55" i="15"/>
  <c r="BR55" i="15"/>
  <c r="BS55" i="15"/>
  <c r="BT55" i="15"/>
  <c r="T40" i="15"/>
  <c r="T39" i="15"/>
  <c r="T44" i="15" s="1"/>
  <c r="T9" i="15" s="1"/>
  <c r="U40" i="15"/>
  <c r="W40" i="15"/>
  <c r="X40" i="15"/>
  <c r="Y40" i="15"/>
  <c r="Z40" i="15"/>
  <c r="AA40" i="15"/>
  <c r="AB40" i="15"/>
  <c r="AB39" i="15"/>
  <c r="AB44" i="15" s="1"/>
  <c r="AB9" i="15" s="1"/>
  <c r="AC40" i="15"/>
  <c r="AD40" i="15"/>
  <c r="AE40" i="15"/>
  <c r="AF40" i="15"/>
  <c r="AF39" i="15"/>
  <c r="AG40" i="15"/>
  <c r="AH40" i="15"/>
  <c r="AH44" i="15" s="1"/>
  <c r="AH9" i="15" s="1"/>
  <c r="AI40" i="15"/>
  <c r="AJ40" i="15"/>
  <c r="AJ39" i="15"/>
  <c r="AK40" i="15"/>
  <c r="AL40" i="15"/>
  <c r="AM40" i="15"/>
  <c r="AN40" i="15"/>
  <c r="AO40" i="15"/>
  <c r="AP40" i="15"/>
  <c r="AQ40" i="15"/>
  <c r="AR40" i="15"/>
  <c r="AR39" i="15"/>
  <c r="AR44" i="15" s="1"/>
  <c r="AR9" i="15" s="1"/>
  <c r="AS40" i="15"/>
  <c r="AT40" i="15"/>
  <c r="AU40" i="15"/>
  <c r="AV40" i="15"/>
  <c r="AV39" i="15"/>
  <c r="AV44" i="15" s="1"/>
  <c r="AV9" i="15" s="1"/>
  <c r="AW40" i="15"/>
  <c r="AX40" i="15"/>
  <c r="AY40" i="15"/>
  <c r="BA40" i="15"/>
  <c r="BA44" i="15" s="1"/>
  <c r="BB40" i="15"/>
  <c r="BC40" i="15"/>
  <c r="BD40" i="15"/>
  <c r="BE40" i="15"/>
  <c r="BF40" i="15"/>
  <c r="BG40" i="15"/>
  <c r="BH40" i="15"/>
  <c r="BH39" i="15"/>
  <c r="BI40" i="15"/>
  <c r="BJ40" i="15"/>
  <c r="BK40" i="15"/>
  <c r="BL40" i="15"/>
  <c r="BL39" i="15"/>
  <c r="BL44" i="15" s="1"/>
  <c r="BL9" i="15" s="1"/>
  <c r="BM40" i="15"/>
  <c r="BM44" i="15" s="1"/>
  <c r="BN40" i="15"/>
  <c r="BO40" i="15"/>
  <c r="BP40" i="15"/>
  <c r="BP39" i="15"/>
  <c r="BP44" i="15" s="1"/>
  <c r="BP9" i="15" s="1"/>
  <c r="BQ40" i="15"/>
  <c r="BR40" i="15"/>
  <c r="BS40" i="15"/>
  <c r="BT40" i="15"/>
  <c r="BU40" i="15"/>
  <c r="BV40" i="15"/>
  <c r="BW40" i="15"/>
  <c r="BX40" i="15"/>
  <c r="BX39" i="15"/>
  <c r="BY40" i="15"/>
  <c r="BZ40" i="15"/>
  <c r="CA40" i="15"/>
  <c r="CB40" i="15"/>
  <c r="CB39" i="15"/>
  <c r="CC40" i="15"/>
  <c r="CD40" i="15"/>
  <c r="CE40" i="15"/>
  <c r="CE44" i="15" s="1"/>
  <c r="CE9" i="15" s="1"/>
  <c r="CF40" i="15"/>
  <c r="CF39" i="15"/>
  <c r="CF44" i="15" s="1"/>
  <c r="CF9" i="15" s="1"/>
  <c r="CG40" i="15"/>
  <c r="CH40" i="15"/>
  <c r="CI40" i="15"/>
  <c r="CJ40" i="15"/>
  <c r="CK40" i="15"/>
  <c r="CK44" i="15" s="1"/>
  <c r="CL40" i="15"/>
  <c r="CM40" i="15"/>
  <c r="CN40" i="15"/>
  <c r="CN39" i="15"/>
  <c r="CN44" i="15" s="1"/>
  <c r="CN9" i="15" s="1"/>
  <c r="CO40" i="15"/>
  <c r="CP40" i="15"/>
  <c r="CQ40" i="15"/>
  <c r="CR40" i="15"/>
  <c r="CR39" i="15"/>
  <c r="CS40" i="15"/>
  <c r="CT40" i="15"/>
  <c r="CT44" i="15" s="1"/>
  <c r="CT9" i="15" s="1"/>
  <c r="CU40" i="15"/>
  <c r="CV40" i="15"/>
  <c r="CV39" i="15"/>
  <c r="CW40" i="15"/>
  <c r="CX40" i="15"/>
  <c r="CY40" i="15"/>
  <c r="R40" i="15"/>
  <c r="S40" i="15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O10" i="9"/>
  <c r="BP10" i="9"/>
  <c r="BQ10" i="9"/>
  <c r="BR10" i="9"/>
  <c r="BS10" i="9"/>
  <c r="BT10" i="9"/>
  <c r="BU10" i="9"/>
  <c r="BV10" i="9"/>
  <c r="BW10" i="9"/>
  <c r="BX10" i="9"/>
  <c r="BY10" i="9"/>
  <c r="BZ10" i="9"/>
  <c r="CA10" i="9"/>
  <c r="CB10" i="9"/>
  <c r="CC10" i="9"/>
  <c r="CD10" i="9"/>
  <c r="CE10" i="9"/>
  <c r="CF10" i="9"/>
  <c r="CG10" i="9"/>
  <c r="CH10" i="9"/>
  <c r="CI10" i="9"/>
  <c r="CJ10" i="9"/>
  <c r="CK10" i="9"/>
  <c r="CL10" i="9"/>
  <c r="CM10" i="9"/>
  <c r="CN10" i="9"/>
  <c r="CO10" i="9"/>
  <c r="CP10" i="9"/>
  <c r="CQ10" i="9"/>
  <c r="CR10" i="9"/>
  <c r="CS10" i="9"/>
  <c r="CT10" i="9"/>
  <c r="CU10" i="9"/>
  <c r="CV10" i="9"/>
  <c r="CW10" i="9"/>
  <c r="CX10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BE4" i="9"/>
  <c r="BF4" i="9"/>
  <c r="BG4" i="9"/>
  <c r="BH4" i="9"/>
  <c r="BI4" i="9"/>
  <c r="BJ4" i="9"/>
  <c r="BK4" i="9"/>
  <c r="BL4" i="9"/>
  <c r="BM4" i="9"/>
  <c r="BN4" i="9"/>
  <c r="BO4" i="9"/>
  <c r="BP4" i="9"/>
  <c r="BQ4" i="9"/>
  <c r="BR4" i="9"/>
  <c r="BS4" i="9"/>
  <c r="BT4" i="9"/>
  <c r="BU4" i="9"/>
  <c r="BV4" i="9"/>
  <c r="BW4" i="9"/>
  <c r="BX4" i="9"/>
  <c r="BY4" i="9"/>
  <c r="BZ4" i="9"/>
  <c r="CA4" i="9"/>
  <c r="CB4" i="9"/>
  <c r="CC4" i="9"/>
  <c r="CD4" i="9"/>
  <c r="CE4" i="9"/>
  <c r="CF4" i="9"/>
  <c r="CG4" i="9"/>
  <c r="CH4" i="9"/>
  <c r="CI4" i="9"/>
  <c r="CJ4" i="9"/>
  <c r="CK4" i="9"/>
  <c r="CL4" i="9"/>
  <c r="CM4" i="9"/>
  <c r="CN4" i="9"/>
  <c r="CO4" i="9"/>
  <c r="CP4" i="9"/>
  <c r="CQ4" i="9"/>
  <c r="CR4" i="9"/>
  <c r="CS4" i="9"/>
  <c r="CT4" i="9"/>
  <c r="CU4" i="9"/>
  <c r="CV4" i="9"/>
  <c r="CW4" i="9"/>
  <c r="CX4" i="9"/>
  <c r="K4" i="9"/>
  <c r="C1" i="15"/>
  <c r="L39" i="15"/>
  <c r="M39" i="15"/>
  <c r="N39" i="15"/>
  <c r="O39" i="15"/>
  <c r="P39" i="15"/>
  <c r="P44" i="15" s="1"/>
  <c r="P9" i="15" s="1"/>
  <c r="Q39" i="15"/>
  <c r="Q44" i="15" s="1"/>
  <c r="Q9" i="15" s="1"/>
  <c r="R39" i="15"/>
  <c r="S39" i="15"/>
  <c r="V39" i="15"/>
  <c r="W39" i="15"/>
  <c r="X39" i="15"/>
  <c r="X44" i="15" s="1"/>
  <c r="Y39" i="15"/>
  <c r="Z39" i="15"/>
  <c r="Z44" i="15" s="1"/>
  <c r="Z9" i="15" s="1"/>
  <c r="AA39" i="15"/>
  <c r="AC39" i="15"/>
  <c r="AD39" i="15"/>
  <c r="AD44" i="15" s="1"/>
  <c r="AE39" i="15"/>
  <c r="AE44" i="15" s="1"/>
  <c r="AE9" i="15" s="1"/>
  <c r="AG39" i="15"/>
  <c r="AG44" i="15" s="1"/>
  <c r="AG9" i="15" s="1"/>
  <c r="AH39" i="15"/>
  <c r="AI39" i="15"/>
  <c r="AI44" i="15" s="1"/>
  <c r="AK39" i="15"/>
  <c r="AK44" i="15" s="1"/>
  <c r="AK9" i="15" s="1"/>
  <c r="AL39" i="15"/>
  <c r="AL44" i="15" s="1"/>
  <c r="AL9" i="15" s="1"/>
  <c r="AM39" i="15"/>
  <c r="AN39" i="15"/>
  <c r="AO39" i="15"/>
  <c r="AP39" i="15"/>
  <c r="AP44" i="15" s="1"/>
  <c r="AP9" i="15" s="1"/>
  <c r="AQ39" i="15"/>
  <c r="AS39" i="15"/>
  <c r="AT39" i="15"/>
  <c r="AT44" i="15" s="1"/>
  <c r="AT9" i="15" s="1"/>
  <c r="AU39" i="15"/>
  <c r="AW39" i="15"/>
  <c r="AX39" i="15"/>
  <c r="AX44" i="15" s="1"/>
  <c r="AX9" i="15" s="1"/>
  <c r="AY39" i="15"/>
  <c r="AY44" i="15" s="1"/>
  <c r="AY9" i="15" s="1"/>
  <c r="BF39" i="15"/>
  <c r="BB39" i="15"/>
  <c r="BC39" i="15"/>
  <c r="BD39" i="15"/>
  <c r="BD44" i="15" s="1"/>
  <c r="BD9" i="15" s="1"/>
  <c r="BE39" i="15"/>
  <c r="BE44" i="15" s="1"/>
  <c r="BG39" i="15"/>
  <c r="BG44" i="15" s="1"/>
  <c r="BG9" i="15" s="1"/>
  <c r="BI39" i="15"/>
  <c r="BJ39" i="15"/>
  <c r="BK39" i="15"/>
  <c r="BM39" i="15"/>
  <c r="BN39" i="15"/>
  <c r="BO39" i="15"/>
  <c r="BO44" i="15" s="1"/>
  <c r="BO9" i="15" s="1"/>
  <c r="BQ39" i="15"/>
  <c r="BR39" i="15"/>
  <c r="BR44" i="15" s="1"/>
  <c r="BR9" i="15" s="1"/>
  <c r="BS39" i="15"/>
  <c r="BT39" i="15"/>
  <c r="BT44" i="15" s="1"/>
  <c r="BT9" i="15" s="1"/>
  <c r="BU39" i="15"/>
  <c r="BV39" i="15"/>
  <c r="BV44" i="15" s="1"/>
  <c r="BV9" i="15" s="1"/>
  <c r="BW39" i="15"/>
  <c r="BY39" i="15"/>
  <c r="BZ39" i="15"/>
  <c r="CA39" i="15"/>
  <c r="CA44" i="15" s="1"/>
  <c r="CA9" i="15" s="1"/>
  <c r="CC39" i="15"/>
  <c r="CD39" i="15"/>
  <c r="CE39" i="15"/>
  <c r="CG39" i="15"/>
  <c r="CH39" i="15"/>
  <c r="CH44" i="15" s="1"/>
  <c r="CH9" i="15" s="1"/>
  <c r="CI39" i="15"/>
  <c r="CI44" i="15" s="1"/>
  <c r="CI9" i="15" s="1"/>
  <c r="CJ39" i="15"/>
  <c r="CJ44" i="15" s="1"/>
  <c r="CJ9" i="15" s="1"/>
  <c r="CK39" i="15"/>
  <c r="CL39" i="15"/>
  <c r="CM39" i="15"/>
  <c r="CM44" i="15" s="1"/>
  <c r="CM9" i="15" s="1"/>
  <c r="CO39" i="15"/>
  <c r="CP39" i="15"/>
  <c r="CQ39" i="15"/>
  <c r="CS39" i="15"/>
  <c r="CT39" i="15"/>
  <c r="CU39" i="15"/>
  <c r="CW39" i="15"/>
  <c r="CX39" i="15"/>
  <c r="CX44" i="15" s="1"/>
  <c r="CX9" i="15" s="1"/>
  <c r="CY39" i="15"/>
  <c r="X9" i="15"/>
  <c r="AD9" i="15"/>
  <c r="AI9" i="15"/>
  <c r="AI65" i="15"/>
  <c r="AM44" i="15"/>
  <c r="AM9" i="15" s="1"/>
  <c r="AN44" i="15"/>
  <c r="AN9" i="15" s="1"/>
  <c r="AQ44" i="15"/>
  <c r="AQ9" i="15" s="1"/>
  <c r="AU44" i="15"/>
  <c r="AU9" i="15" s="1"/>
  <c r="BB44" i="15"/>
  <c r="BB9" i="15" s="1"/>
  <c r="BC44" i="15"/>
  <c r="BC9" i="15" s="1"/>
  <c r="BJ44" i="15"/>
  <c r="BJ9" i="15" s="1"/>
  <c r="BN44" i="15"/>
  <c r="BN9" i="15" s="1"/>
  <c r="BW44" i="15"/>
  <c r="BW9" i="15" s="1"/>
  <c r="CL44" i="15"/>
  <c r="CL9" i="15" s="1"/>
  <c r="CP44" i="15"/>
  <c r="CP9" i="15" s="1"/>
  <c r="CU44" i="15"/>
  <c r="CU9" i="15" s="1"/>
  <c r="L48" i="15"/>
  <c r="M48" i="15"/>
  <c r="N48" i="15"/>
  <c r="O48" i="15"/>
  <c r="P48" i="15"/>
  <c r="Q48" i="15"/>
  <c r="R48" i="15"/>
  <c r="S48" i="15"/>
  <c r="T48" i="15"/>
  <c r="U48" i="15"/>
  <c r="V48" i="15"/>
  <c r="W48" i="15"/>
  <c r="X48" i="15"/>
  <c r="Y48" i="15"/>
  <c r="Z48" i="15"/>
  <c r="AA48" i="15"/>
  <c r="AB48" i="15"/>
  <c r="AC48" i="15"/>
  <c r="AD48" i="15"/>
  <c r="AE48" i="15"/>
  <c r="AF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S48" i="15"/>
  <c r="AT48" i="15"/>
  <c r="AU48" i="15"/>
  <c r="AV48" i="15"/>
  <c r="AW48" i="15"/>
  <c r="AX48" i="15"/>
  <c r="AY48" i="15"/>
  <c r="AZ48" i="15"/>
  <c r="BA48" i="15"/>
  <c r="BB48" i="15"/>
  <c r="BC48" i="15"/>
  <c r="BD48" i="15"/>
  <c r="BE48" i="15"/>
  <c r="BF48" i="15"/>
  <c r="BG48" i="15"/>
  <c r="BH48" i="15"/>
  <c r="BI48" i="15"/>
  <c r="BJ48" i="15"/>
  <c r="BK48" i="15"/>
  <c r="BL48" i="15"/>
  <c r="BM48" i="15"/>
  <c r="BN48" i="15"/>
  <c r="BO48" i="15"/>
  <c r="BP48" i="15"/>
  <c r="BQ48" i="15"/>
  <c r="BR48" i="15"/>
  <c r="BS48" i="15"/>
  <c r="BT48" i="15"/>
  <c r="BU48" i="15"/>
  <c r="BV48" i="15"/>
  <c r="BW48" i="15"/>
  <c r="BX48" i="15"/>
  <c r="BY48" i="15"/>
  <c r="BZ48" i="15"/>
  <c r="CA48" i="15"/>
  <c r="CB48" i="15"/>
  <c r="CC48" i="15"/>
  <c r="CD48" i="15"/>
  <c r="CE48" i="15"/>
  <c r="CF48" i="15"/>
  <c r="CG48" i="15"/>
  <c r="CH48" i="15"/>
  <c r="CI48" i="15"/>
  <c r="CJ48" i="15"/>
  <c r="CK48" i="15"/>
  <c r="CL48" i="15"/>
  <c r="CM48" i="15"/>
  <c r="CN48" i="15"/>
  <c r="CO48" i="15"/>
  <c r="CP48" i="15"/>
  <c r="CQ48" i="15"/>
  <c r="CR48" i="15"/>
  <c r="CS48" i="15"/>
  <c r="CT48" i="15"/>
  <c r="CU48" i="15"/>
  <c r="CV48" i="15"/>
  <c r="CW48" i="15"/>
  <c r="CX48" i="15"/>
  <c r="CY48" i="15"/>
  <c r="BC54" i="15"/>
  <c r="BC68" i="15" s="1"/>
  <c r="BC11" i="15" s="1"/>
  <c r="BH54" i="15"/>
  <c r="BH68" i="15" s="1"/>
  <c r="BH11" i="15" s="1"/>
  <c r="CP54" i="15"/>
  <c r="U55" i="15"/>
  <c r="Y55" i="15"/>
  <c r="AG55" i="15"/>
  <c r="AS55" i="15"/>
  <c r="BE55" i="15"/>
  <c r="BI55" i="15"/>
  <c r="BV55" i="15"/>
  <c r="BW55" i="15"/>
  <c r="BX55" i="15"/>
  <c r="BX65" i="15"/>
  <c r="BY55" i="15"/>
  <c r="BZ55" i="15"/>
  <c r="CA55" i="15"/>
  <c r="CB55" i="15"/>
  <c r="CC55" i="15"/>
  <c r="CD55" i="15"/>
  <c r="CE55" i="15"/>
  <c r="CF55" i="15"/>
  <c r="CH55" i="15"/>
  <c r="CI55" i="15"/>
  <c r="CJ55" i="15"/>
  <c r="CK55" i="15"/>
  <c r="CL55" i="15"/>
  <c r="CM55" i="15"/>
  <c r="CN55" i="15"/>
  <c r="CO55" i="15"/>
  <c r="CP55" i="15"/>
  <c r="CQ55" i="15"/>
  <c r="CR55" i="15"/>
  <c r="CS55" i="15"/>
  <c r="CT55" i="15"/>
  <c r="CU55" i="15"/>
  <c r="CV55" i="15"/>
  <c r="CW55" i="15"/>
  <c r="CX55" i="15"/>
  <c r="CY55" i="15"/>
  <c r="M65" i="15"/>
  <c r="O65" i="15"/>
  <c r="P65" i="15"/>
  <c r="Q65" i="15"/>
  <c r="R65" i="15"/>
  <c r="S65" i="15"/>
  <c r="T65" i="15"/>
  <c r="U65" i="15"/>
  <c r="V65" i="15"/>
  <c r="W65" i="15"/>
  <c r="X65" i="15"/>
  <c r="Y65" i="15"/>
  <c r="Z65" i="15"/>
  <c r="AA65" i="15"/>
  <c r="AB65" i="15"/>
  <c r="AC65" i="15"/>
  <c r="AD65" i="15"/>
  <c r="AE65" i="15"/>
  <c r="AF65" i="15"/>
  <c r="AG65" i="15"/>
  <c r="AH65" i="15"/>
  <c r="AJ65" i="15"/>
  <c r="AK65" i="15"/>
  <c r="AL65" i="15"/>
  <c r="AM65" i="15"/>
  <c r="AN65" i="15"/>
  <c r="AO65" i="15"/>
  <c r="AP65" i="15"/>
  <c r="AR65" i="15"/>
  <c r="AS65" i="15"/>
  <c r="AT65" i="15"/>
  <c r="AU65" i="15"/>
  <c r="AV65" i="15"/>
  <c r="AW65" i="15"/>
  <c r="AX65" i="15"/>
  <c r="AY65" i="15"/>
  <c r="BA65" i="15"/>
  <c r="BB65" i="15"/>
  <c r="BC65" i="15"/>
  <c r="BD65" i="15"/>
  <c r="BE65" i="15"/>
  <c r="BF65" i="15"/>
  <c r="BG65" i="15"/>
  <c r="BH65" i="15"/>
  <c r="BI65" i="15"/>
  <c r="BJ65" i="15"/>
  <c r="BK65" i="15"/>
  <c r="BL65" i="15"/>
  <c r="BM65" i="15"/>
  <c r="BN65" i="15"/>
  <c r="BO65" i="15"/>
  <c r="BP65" i="15"/>
  <c r="BQ65" i="15"/>
  <c r="BR65" i="15"/>
  <c r="BS65" i="15"/>
  <c r="BT65" i="15"/>
  <c r="BU65" i="15"/>
  <c r="BW65" i="15"/>
  <c r="BY65" i="15"/>
  <c r="BZ65" i="15"/>
  <c r="CA65" i="15"/>
  <c r="CB65" i="15"/>
  <c r="CC65" i="15"/>
  <c r="CD65" i="15"/>
  <c r="CE65" i="15"/>
  <c r="CF65" i="15"/>
  <c r="CG65" i="15"/>
  <c r="CH65" i="15"/>
  <c r="CI65" i="15"/>
  <c r="CJ65" i="15"/>
  <c r="CK65" i="15"/>
  <c r="CL65" i="15"/>
  <c r="CM65" i="15"/>
  <c r="CN65" i="15"/>
  <c r="CO65" i="15"/>
  <c r="CP65" i="15"/>
  <c r="CQ65" i="15"/>
  <c r="CR65" i="15"/>
  <c r="CS65" i="15"/>
  <c r="CT65" i="15"/>
  <c r="CU65" i="15"/>
  <c r="CV65" i="15"/>
  <c r="CW65" i="15"/>
  <c r="CX65" i="15"/>
  <c r="CY65" i="15"/>
  <c r="CP2" i="15"/>
  <c r="CQ2" i="15"/>
  <c r="CQ47" i="15" s="1"/>
  <c r="CR2" i="15"/>
  <c r="CR47" i="15" s="1"/>
  <c r="CS2" i="15"/>
  <c r="CR3" i="9" s="1"/>
  <c r="CT2" i="15"/>
  <c r="CS3" i="9" s="1"/>
  <c r="CU2" i="15"/>
  <c r="CU47" i="15" s="1"/>
  <c r="CV2" i="15"/>
  <c r="CV47" i="15" s="1"/>
  <c r="CW2" i="15"/>
  <c r="CV3" i="9" s="1"/>
  <c r="CX2" i="15"/>
  <c r="CX47" i="15" s="1"/>
  <c r="CY2" i="15"/>
  <c r="CY47" i="15" s="1"/>
  <c r="CF2" i="15"/>
  <c r="CG2" i="15"/>
  <c r="CF3" i="9" s="1"/>
  <c r="CH2" i="15"/>
  <c r="CG3" i="9" s="1"/>
  <c r="CI2" i="15"/>
  <c r="CH3" i="9" s="1"/>
  <c r="CJ2" i="15"/>
  <c r="CJ47" i="15" s="1"/>
  <c r="CK2" i="15"/>
  <c r="CJ3" i="9" s="1"/>
  <c r="CL2" i="15"/>
  <c r="CK3" i="9" s="1"/>
  <c r="CM2" i="15"/>
  <c r="CM47" i="15" s="1"/>
  <c r="CN2" i="15"/>
  <c r="CN47" i="15" s="1"/>
  <c r="CO2" i="15"/>
  <c r="CN3" i="9" s="1"/>
  <c r="BB2" i="15"/>
  <c r="BB47" i="15" s="1"/>
  <c r="BC2" i="15"/>
  <c r="BC47" i="15" s="1"/>
  <c r="BD2" i="15"/>
  <c r="BC3" i="9" s="1"/>
  <c r="BE2" i="15"/>
  <c r="BD3" i="9" s="1"/>
  <c r="BF2" i="15"/>
  <c r="BF47" i="15" s="1"/>
  <c r="BG2" i="15"/>
  <c r="BF3" i="9" s="1"/>
  <c r="BH2" i="15"/>
  <c r="BI2" i="15"/>
  <c r="BI47" i="15" s="1"/>
  <c r="BJ2" i="15"/>
  <c r="BI3" i="9" s="1"/>
  <c r="BK2" i="15"/>
  <c r="BL2" i="15"/>
  <c r="BL47" i="15"/>
  <c r="BM2" i="15"/>
  <c r="BL3" i="9" s="1"/>
  <c r="BN2" i="15"/>
  <c r="BM3" i="9" s="1"/>
  <c r="BO2" i="15"/>
  <c r="BO47" i="15"/>
  <c r="BP2" i="15"/>
  <c r="BP47" i="15" s="1"/>
  <c r="BQ2" i="15"/>
  <c r="BP3" i="9" s="1"/>
  <c r="BR2" i="15"/>
  <c r="BR47" i="15" s="1"/>
  <c r="BS2" i="15"/>
  <c r="BS47" i="15"/>
  <c r="BT2" i="15"/>
  <c r="BS3" i="9" s="1"/>
  <c r="BU2" i="15"/>
  <c r="BT3" i="9" s="1"/>
  <c r="BV2" i="15"/>
  <c r="BV47" i="15" s="1"/>
  <c r="BU3" i="9"/>
  <c r="BW2" i="15"/>
  <c r="BW47" i="15" s="1"/>
  <c r="BX2" i="15"/>
  <c r="BW3" i="9" s="1"/>
  <c r="BY2" i="15"/>
  <c r="BX3" i="9" s="1"/>
  <c r="BZ2" i="15"/>
  <c r="BZ47" i="15" s="1"/>
  <c r="CA2" i="15"/>
  <c r="BZ3" i="9" s="1"/>
  <c r="CB2" i="15"/>
  <c r="CB47" i="15" s="1"/>
  <c r="CC2" i="15"/>
  <c r="CB3" i="9" s="1"/>
  <c r="CD2" i="15"/>
  <c r="CD47" i="15" s="1"/>
  <c r="CE2" i="15"/>
  <c r="M2" i="15"/>
  <c r="M47" i="15" s="1"/>
  <c r="N2" i="15"/>
  <c r="M3" i="9" s="1"/>
  <c r="O2" i="15"/>
  <c r="O47" i="15" s="1"/>
  <c r="P2" i="15"/>
  <c r="O3" i="9" s="1"/>
  <c r="Q2" i="15"/>
  <c r="P3" i="9" s="1"/>
  <c r="R2" i="15"/>
  <c r="Q3" i="9" s="1"/>
  <c r="S2" i="15"/>
  <c r="S47" i="15" s="1"/>
  <c r="T2" i="15"/>
  <c r="S3" i="9" s="1"/>
  <c r="U2" i="15"/>
  <c r="U47" i="15" s="1"/>
  <c r="V2" i="15"/>
  <c r="V47" i="15" s="1"/>
  <c r="W2" i="15"/>
  <c r="V3" i="9" s="1"/>
  <c r="X2" i="15"/>
  <c r="X47" i="15" s="1"/>
  <c r="Y2" i="15"/>
  <c r="Z2" i="15"/>
  <c r="Z47" i="15" s="1"/>
  <c r="AA2" i="15"/>
  <c r="Z3" i="9" s="1"/>
  <c r="AB2" i="15"/>
  <c r="AA3" i="9" s="1"/>
  <c r="AC2" i="15"/>
  <c r="AC47" i="15" s="1"/>
  <c r="AD2" i="15"/>
  <c r="AC3" i="9" s="1"/>
  <c r="AE2" i="15"/>
  <c r="AD3" i="9" s="1"/>
  <c r="AF2" i="15"/>
  <c r="AE3" i="9" s="1"/>
  <c r="AG2" i="15"/>
  <c r="AF3" i="9" s="1"/>
  <c r="AH2" i="15"/>
  <c r="AH47" i="15" s="1"/>
  <c r="AI2" i="15"/>
  <c r="AH3" i="9" s="1"/>
  <c r="AJ2" i="15"/>
  <c r="AJ47" i="15" s="1"/>
  <c r="AK2" i="15"/>
  <c r="AK47" i="15" s="1"/>
  <c r="AL2" i="15"/>
  <c r="AM2" i="15"/>
  <c r="AL3" i="9" s="1"/>
  <c r="AN2" i="15"/>
  <c r="AM3" i="9" s="1"/>
  <c r="AO2" i="15"/>
  <c r="AO47" i="15" s="1"/>
  <c r="AP2" i="15"/>
  <c r="AP47" i="15" s="1"/>
  <c r="AQ2" i="15"/>
  <c r="AQ47" i="15" s="1"/>
  <c r="AR2" i="15"/>
  <c r="AQ3" i="9" s="1"/>
  <c r="AS2" i="15"/>
  <c r="AR3" i="9" s="1"/>
  <c r="AT2" i="15"/>
  <c r="AS3" i="9" s="1"/>
  <c r="AU2" i="15"/>
  <c r="AU47" i="15" s="1"/>
  <c r="AV2" i="15"/>
  <c r="AU3" i="9" s="1"/>
  <c r="AW2" i="15"/>
  <c r="AV3" i="9" s="1"/>
  <c r="AX2" i="15"/>
  <c r="AX47" i="15" s="1"/>
  <c r="AY2" i="15"/>
  <c r="AY47" i="15" s="1"/>
  <c r="AZ2" i="15"/>
  <c r="AY3" i="9" s="1"/>
  <c r="BA2" i="15"/>
  <c r="AZ3" i="9" s="1"/>
  <c r="L2" i="15"/>
  <c r="L47" i="15" s="1"/>
  <c r="CN54" i="15"/>
  <c r="CN68" i="15" s="1"/>
  <c r="CN11" i="15" s="1"/>
  <c r="CK54" i="15"/>
  <c r="CK68" i="15" s="1"/>
  <c r="CK11" i="15" s="1"/>
  <c r="CG54" i="15"/>
  <c r="CE54" i="15"/>
  <c r="CE68" i="15" s="1"/>
  <c r="CE11" i="15" s="1"/>
  <c r="BZ54" i="15"/>
  <c r="BZ68" i="15" s="1"/>
  <c r="BZ11" i="15" s="1"/>
  <c r="BO54" i="15"/>
  <c r="BO68" i="15" s="1"/>
  <c r="BO11" i="15" s="1"/>
  <c r="BL54" i="15"/>
  <c r="BL68" i="15" s="1"/>
  <c r="BL11" i="15" s="1"/>
  <c r="BI54" i="15"/>
  <c r="BI68" i="15" s="1"/>
  <c r="BI11" i="15" s="1"/>
  <c r="BE54" i="15"/>
  <c r="BE68" i="15" s="1"/>
  <c r="BE11" i="15" s="1"/>
  <c r="BD54" i="15"/>
  <c r="BA54" i="15"/>
  <c r="AT54" i="15"/>
  <c r="AT68" i="15" s="1"/>
  <c r="AT11" i="15" s="1"/>
  <c r="AP54" i="15"/>
  <c r="AP68" i="15" s="1"/>
  <c r="AP11" i="15" s="1"/>
  <c r="AO54" i="15"/>
  <c r="AO68" i="15" s="1"/>
  <c r="AO11" i="15" s="1"/>
  <c r="AN54" i="15"/>
  <c r="AN68" i="15" s="1"/>
  <c r="AN11" i="15" s="1"/>
  <c r="AL54" i="15"/>
  <c r="AL68" i="15" s="1"/>
  <c r="AL11" i="15" s="1"/>
  <c r="AL14" i="15" s="1"/>
  <c r="AK54" i="15"/>
  <c r="AK68" i="15" s="1"/>
  <c r="AK11" i="15" s="1"/>
  <c r="AJ54" i="15"/>
  <c r="AJ68" i="15" s="1"/>
  <c r="AJ11" i="15" s="1"/>
  <c r="AH54" i="15"/>
  <c r="AH68" i="15" s="1"/>
  <c r="AH11" i="15" s="1"/>
  <c r="AG54" i="15"/>
  <c r="AG68" i="15" s="1"/>
  <c r="AG11" i="15" s="1"/>
  <c r="AF54" i="15"/>
  <c r="AF68" i="15" s="1"/>
  <c r="AF11" i="15" s="1"/>
  <c r="AE54" i="15"/>
  <c r="AE68" i="15" s="1"/>
  <c r="AE11" i="15" s="1"/>
  <c r="AD54" i="15"/>
  <c r="AD68" i="15" s="1"/>
  <c r="AD11" i="15" s="1"/>
  <c r="AC54" i="15"/>
  <c r="AC68" i="15" s="1"/>
  <c r="AC11" i="15" s="1"/>
  <c r="AB54" i="15"/>
  <c r="AB68" i="15" s="1"/>
  <c r="AB11" i="15" s="1"/>
  <c r="AA54" i="15"/>
  <c r="AA68" i="15" s="1"/>
  <c r="AA11" i="15" s="1"/>
  <c r="Z54" i="15"/>
  <c r="Z68" i="15" s="1"/>
  <c r="Z11" i="15" s="1"/>
  <c r="Y54" i="15"/>
  <c r="Y68" i="15" s="1"/>
  <c r="Y11" i="15" s="1"/>
  <c r="X54" i="15"/>
  <c r="X68" i="15" s="1"/>
  <c r="X11" i="15" s="1"/>
  <c r="W54" i="15"/>
  <c r="W68" i="15" s="1"/>
  <c r="W11" i="15" s="1"/>
  <c r="V54" i="15"/>
  <c r="V68" i="15" s="1"/>
  <c r="V11" i="15" s="1"/>
  <c r="U54" i="15"/>
  <c r="U68" i="15" s="1"/>
  <c r="U11" i="15" s="1"/>
  <c r="U14" i="15" s="1"/>
  <c r="U44" i="15"/>
  <c r="U9" i="15" s="1"/>
  <c r="D17" i="15"/>
  <c r="E17" i="15" s="1"/>
  <c r="F17" i="15"/>
  <c r="G17" i="15" s="1"/>
  <c r="H17" i="15" s="1"/>
  <c r="I17" i="15" s="1"/>
  <c r="J17" i="15" s="1"/>
  <c r="K17" i="15" s="1"/>
  <c r="L17" i="15" s="1"/>
  <c r="M17" i="15" s="1"/>
  <c r="N17" i="15" s="1"/>
  <c r="O17" i="15" s="1"/>
  <c r="P17" i="15" s="1"/>
  <c r="Q17" i="15" s="1"/>
  <c r="R17" i="15" s="1"/>
  <c r="S17" i="15" s="1"/>
  <c r="T17" i="15" s="1"/>
  <c r="U17" i="15" s="1"/>
  <c r="V17" i="15" s="1"/>
  <c r="W17" i="15" s="1"/>
  <c r="X17" i="15" s="1"/>
  <c r="Y17" i="15" s="1"/>
  <c r="Z17" i="15" s="1"/>
  <c r="AA17" i="15" s="1"/>
  <c r="AB17" i="15" s="1"/>
  <c r="AC17" i="15" s="1"/>
  <c r="AD17" i="15" s="1"/>
  <c r="AE17" i="15" s="1"/>
  <c r="AF17" i="15" s="1"/>
  <c r="AG17" i="15" s="1"/>
  <c r="AH17" i="15" s="1"/>
  <c r="AI17" i="15" s="1"/>
  <c r="AJ17" i="15" s="1"/>
  <c r="AK17" i="15" s="1"/>
  <c r="AL17" i="15" s="1"/>
  <c r="AM17" i="15" s="1"/>
  <c r="AN17" i="15" s="1"/>
  <c r="AO17" i="15" s="1"/>
  <c r="AP17" i="15" s="1"/>
  <c r="AQ17" i="15" s="1"/>
  <c r="AR17" i="15" s="1"/>
  <c r="AS17" i="15" s="1"/>
  <c r="AT17" i="15" s="1"/>
  <c r="AU17" i="15" s="1"/>
  <c r="AV17" i="15" s="1"/>
  <c r="AW17" i="15" s="1"/>
  <c r="AX17" i="15" s="1"/>
  <c r="AY17" i="15" s="1"/>
  <c r="D23" i="15"/>
  <c r="E23" i="15" s="1"/>
  <c r="F23" i="15" s="1"/>
  <c r="G23" i="15" s="1"/>
  <c r="H23" i="15" s="1"/>
  <c r="I23" i="15" s="1"/>
  <c r="J23" i="15" s="1"/>
  <c r="K23" i="15" s="1"/>
  <c r="L23" i="15" s="1"/>
  <c r="M23" i="15" s="1"/>
  <c r="N23" i="15" s="1"/>
  <c r="O23" i="15" s="1"/>
  <c r="P23" i="15" s="1"/>
  <c r="Q23" i="15" s="1"/>
  <c r="R23" i="15" s="1"/>
  <c r="S23" i="15" s="1"/>
  <c r="T23" i="15" s="1"/>
  <c r="U23" i="15" s="1"/>
  <c r="V23" i="15" s="1"/>
  <c r="W23" i="15" s="1"/>
  <c r="X23" i="15" s="1"/>
  <c r="T54" i="15"/>
  <c r="T68" i="15" s="1"/>
  <c r="T11" i="15" s="1"/>
  <c r="S54" i="15"/>
  <c r="S68" i="15" s="1"/>
  <c r="S11" i="15" s="1"/>
  <c r="R54" i="15"/>
  <c r="R68" i="15" s="1"/>
  <c r="R11" i="15" s="1"/>
  <c r="Q54" i="15"/>
  <c r="P54" i="15"/>
  <c r="P68" i="15" s="1"/>
  <c r="P11" i="15" s="1"/>
  <c r="O54" i="15"/>
  <c r="O68" i="15" s="1"/>
  <c r="O11" i="15" s="1"/>
  <c r="N54" i="15"/>
  <c r="N68" i="15" s="1"/>
  <c r="N11" i="15" s="1"/>
  <c r="M54" i="15"/>
  <c r="M68" i="15" s="1"/>
  <c r="M11" i="15" s="1"/>
  <c r="L54" i="15"/>
  <c r="L68" i="15" s="1"/>
  <c r="L11" i="15" s="1"/>
  <c r="AM54" i="15"/>
  <c r="AM68" i="15" s="1"/>
  <c r="AM11" i="15" s="1"/>
  <c r="C39" i="15"/>
  <c r="C44" i="15" s="1"/>
  <c r="C9" i="15" s="1"/>
  <c r="D39" i="15"/>
  <c r="E39" i="15"/>
  <c r="F39" i="15"/>
  <c r="G39" i="15"/>
  <c r="G44" i="15" s="1"/>
  <c r="G9" i="15" s="1"/>
  <c r="H39" i="15"/>
  <c r="I39" i="15"/>
  <c r="J39" i="15"/>
  <c r="J44" i="15" s="1"/>
  <c r="C40" i="15"/>
  <c r="D40" i="15"/>
  <c r="E40" i="15"/>
  <c r="F40" i="15"/>
  <c r="G40" i="15"/>
  <c r="H40" i="15"/>
  <c r="I40" i="15"/>
  <c r="I55" i="15"/>
  <c r="J55" i="15"/>
  <c r="K55" i="15"/>
  <c r="K54" i="15"/>
  <c r="J54" i="15"/>
  <c r="J68" i="15" s="1"/>
  <c r="J11" i="15" s="1"/>
  <c r="J14" i="15" s="1"/>
  <c r="J19" i="15" s="1"/>
  <c r="H54" i="15"/>
  <c r="H68" i="15" s="1"/>
  <c r="H11" i="15" s="1"/>
  <c r="G54" i="15"/>
  <c r="G68" i="15" s="1"/>
  <c r="G11" i="15" s="1"/>
  <c r="F54" i="15"/>
  <c r="E54" i="15"/>
  <c r="E68" i="15" s="1"/>
  <c r="E11" i="15" s="1"/>
  <c r="D54" i="15"/>
  <c r="D68" i="15" s="1"/>
  <c r="D11" i="15" s="1"/>
  <c r="C54" i="15"/>
  <c r="C68" i="15" s="1"/>
  <c r="C11" i="15" s="1"/>
  <c r="I54" i="15"/>
  <c r="I68" i="15" s="1"/>
  <c r="I11" i="15" s="1"/>
  <c r="H10" i="9"/>
  <c r="I10" i="9"/>
  <c r="J10" i="9"/>
  <c r="H3" i="9"/>
  <c r="I3" i="9"/>
  <c r="J3" i="9"/>
  <c r="H4" i="9"/>
  <c r="I4" i="9"/>
  <c r="J4" i="9"/>
  <c r="B3" i="9"/>
  <c r="C3" i="9"/>
  <c r="D3" i="9"/>
  <c r="E3" i="9"/>
  <c r="F3" i="9"/>
  <c r="G3" i="9"/>
  <c r="B4" i="9"/>
  <c r="C4" i="9"/>
  <c r="D4" i="9"/>
  <c r="E4" i="9"/>
  <c r="F4" i="9"/>
  <c r="G4" i="9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65" i="15"/>
  <c r="D65" i="15"/>
  <c r="E65" i="15"/>
  <c r="F65" i="15"/>
  <c r="G65" i="15"/>
  <c r="H65" i="15"/>
  <c r="I65" i="15"/>
  <c r="J65" i="15"/>
  <c r="K65" i="15"/>
  <c r="CT3" i="9"/>
  <c r="AE47" i="15"/>
  <c r="BQ3" i="9"/>
  <c r="AW3" i="9"/>
  <c r="BY47" i="15"/>
  <c r="BU47" i="15"/>
  <c r="BQ47" i="15"/>
  <c r="BE47" i="15"/>
  <c r="CW47" i="15"/>
  <c r="BG47" i="15"/>
  <c r="R44" i="15"/>
  <c r="R9" i="15"/>
  <c r="CK9" i="15"/>
  <c r="CG44" i="15"/>
  <c r="CG9" i="15" s="1"/>
  <c r="BM9" i="15"/>
  <c r="BE9" i="15"/>
  <c r="BA9" i="15"/>
  <c r="AW44" i="15"/>
  <c r="AW9" i="15" s="1"/>
  <c r="AO44" i="15"/>
  <c r="AO9" i="15" s="1"/>
  <c r="AC44" i="15"/>
  <c r="AC9" i="15" s="1"/>
  <c r="I44" i="15"/>
  <c r="I9" i="15"/>
  <c r="E44" i="15"/>
  <c r="E9" i="15" s="1"/>
  <c r="D44" i="15"/>
  <c r="D9" i="15" s="1"/>
  <c r="B33" i="15"/>
  <c r="D35" i="15"/>
  <c r="E35" i="15"/>
  <c r="F35" i="15" s="1"/>
  <c r="G35" i="15"/>
  <c r="H35" i="15" s="1"/>
  <c r="I35" i="15" s="1"/>
  <c r="J35" i="15" s="1"/>
  <c r="K35" i="15" s="1"/>
  <c r="L35" i="15" s="1"/>
  <c r="M35" i="15" s="1"/>
  <c r="N35" i="15" s="1"/>
  <c r="O35" i="15" s="1"/>
  <c r="P35" i="15" s="1"/>
  <c r="Q35" i="15" s="1"/>
  <c r="R35" i="15" s="1"/>
  <c r="S35" i="15" s="1"/>
  <c r="T35" i="15" s="1"/>
  <c r="U35" i="15" s="1"/>
  <c r="V35" i="15" s="1"/>
  <c r="W35" i="15" s="1"/>
  <c r="X35" i="15" s="1"/>
  <c r="Y35" i="15" s="1"/>
  <c r="Z35" i="15" s="1"/>
  <c r="AA35" i="15" s="1"/>
  <c r="AB35" i="15" s="1"/>
  <c r="AC35" i="15" s="1"/>
  <c r="AD35" i="15" s="1"/>
  <c r="AE35" i="15" s="1"/>
  <c r="AF35" i="15" s="1"/>
  <c r="AG35" i="15" s="1"/>
  <c r="AH35" i="15" s="1"/>
  <c r="AI35" i="15" s="1"/>
  <c r="AJ35" i="15" s="1"/>
  <c r="AK35" i="15" s="1"/>
  <c r="AL35" i="15" s="1"/>
  <c r="AM35" i="15" s="1"/>
  <c r="AN35" i="15" s="1"/>
  <c r="AO35" i="15" s="1"/>
  <c r="AP35" i="15" s="1"/>
  <c r="AQ35" i="15" s="1"/>
  <c r="AR35" i="15" s="1"/>
  <c r="AS35" i="15" s="1"/>
  <c r="AT35" i="15" s="1"/>
  <c r="AU35" i="15" s="1"/>
  <c r="AV35" i="15" s="1"/>
  <c r="AW35" i="15" s="1"/>
  <c r="AX35" i="15" s="1"/>
  <c r="AY35" i="15" s="1"/>
  <c r="AZ35" i="15" s="1"/>
  <c r="BA35" i="15" s="1"/>
  <c r="BB35" i="15" s="1"/>
  <c r="BC35" i="15" s="1"/>
  <c r="BD35" i="15" s="1"/>
  <c r="BE35" i="15" s="1"/>
  <c r="BF35" i="15" s="1"/>
  <c r="BG35" i="15" s="1"/>
  <c r="BH35" i="15" s="1"/>
  <c r="BI35" i="15" s="1"/>
  <c r="BJ35" i="15" s="1"/>
  <c r="BK35" i="15" s="1"/>
  <c r="BL35" i="15" s="1"/>
  <c r="BM35" i="15" s="1"/>
  <c r="BN35" i="15" s="1"/>
  <c r="BO35" i="15" s="1"/>
  <c r="BP35" i="15" s="1"/>
  <c r="BQ35" i="15" s="1"/>
  <c r="BR35" i="15" s="1"/>
  <c r="BS35" i="15" s="1"/>
  <c r="BT35" i="15" s="1"/>
  <c r="BU35" i="15" s="1"/>
  <c r="BV35" i="15" s="1"/>
  <c r="BW35" i="15" s="1"/>
  <c r="BX35" i="15" s="1"/>
  <c r="BY35" i="15" s="1"/>
  <c r="BZ35" i="15" s="1"/>
  <c r="CA35" i="15" s="1"/>
  <c r="CB35" i="15" s="1"/>
  <c r="CC35" i="15" s="1"/>
  <c r="CD35" i="15" s="1"/>
  <c r="CE35" i="15" s="1"/>
  <c r="CF35" i="15" s="1"/>
  <c r="CG35" i="15" s="1"/>
  <c r="CH35" i="15" s="1"/>
  <c r="CI35" i="15" s="1"/>
  <c r="CJ35" i="15" s="1"/>
  <c r="CK35" i="15" s="1"/>
  <c r="CL35" i="15" s="1"/>
  <c r="CM35" i="15" s="1"/>
  <c r="CN35" i="15" s="1"/>
  <c r="CO35" i="15" s="1"/>
  <c r="CP35" i="15" s="1"/>
  <c r="CQ35" i="15" s="1"/>
  <c r="CR35" i="15" s="1"/>
  <c r="CS35" i="15" s="1"/>
  <c r="CT35" i="15" s="1"/>
  <c r="CU35" i="15" s="1"/>
  <c r="CV35" i="15" s="1"/>
  <c r="CW35" i="15" s="1"/>
  <c r="CX35" i="15" s="1"/>
  <c r="CY35" i="15" s="1"/>
  <c r="C55" i="15"/>
  <c r="D55" i="15"/>
  <c r="E55" i="15"/>
  <c r="F55" i="15"/>
  <c r="G55" i="15"/>
  <c r="H55" i="15"/>
  <c r="BA17" i="15"/>
  <c r="BB17" i="15" s="1"/>
  <c r="BC17" i="15" s="1"/>
  <c r="BD17" i="15" s="1"/>
  <c r="BE17" i="15" s="1"/>
  <c r="BF17" i="15" s="1"/>
  <c r="BG17" i="15" s="1"/>
  <c r="BH17" i="15" s="1"/>
  <c r="BI17" i="15" s="1"/>
  <c r="BJ17" i="15" s="1"/>
  <c r="BK17" i="15" s="1"/>
  <c r="BL17" i="15" s="1"/>
  <c r="BM17" i="15" s="1"/>
  <c r="BN17" i="15" s="1"/>
  <c r="BO17" i="15" s="1"/>
  <c r="BP17" i="15" s="1"/>
  <c r="BQ17" i="15" s="1"/>
  <c r="BR17" i="15" s="1"/>
  <c r="BS17" i="15" s="1"/>
  <c r="BT17" i="15" s="1"/>
  <c r="BU17" i="15" s="1"/>
  <c r="BV17" i="15" s="1"/>
  <c r="BW17" i="15" s="1"/>
  <c r="BX17" i="15" s="1"/>
  <c r="BY17" i="15" s="1"/>
  <c r="BZ17" i="15" s="1"/>
  <c r="CA17" i="15" s="1"/>
  <c r="CB17" i="15" s="1"/>
  <c r="CC17" i="15" s="1"/>
  <c r="CD17" i="15" s="1"/>
  <c r="CE17" i="15" s="1"/>
  <c r="CF17" i="15" s="1"/>
  <c r="CG17" i="15" s="1"/>
  <c r="CH17" i="15" s="1"/>
  <c r="CI17" i="15" s="1"/>
  <c r="CJ17" i="15" s="1"/>
  <c r="CK17" i="15" s="1"/>
  <c r="CL17" i="15" s="1"/>
  <c r="CM17" i="15" s="1"/>
  <c r="CN17" i="15" s="1"/>
  <c r="CO17" i="15" s="1"/>
  <c r="CP17" i="15" s="1"/>
  <c r="CQ17" i="15" s="1"/>
  <c r="CR17" i="15" s="1"/>
  <c r="CS17" i="15" s="1"/>
  <c r="CT17" i="15" s="1"/>
  <c r="CU17" i="15" s="1"/>
  <c r="CV17" i="15" s="1"/>
  <c r="CW17" i="15" s="1"/>
  <c r="CX17" i="15" s="1"/>
  <c r="CY17" i="15" s="1"/>
  <c r="B10" i="9"/>
  <c r="C10" i="9"/>
  <c r="D10" i="9"/>
  <c r="E10" i="9"/>
  <c r="F10" i="9"/>
  <c r="G10" i="9"/>
  <c r="Y23" i="15"/>
  <c r="Z23" i="15" s="1"/>
  <c r="AA23" i="15" s="1"/>
  <c r="AB23" i="15" s="1"/>
  <c r="AC23" i="15" s="1"/>
  <c r="AD23" i="15" s="1"/>
  <c r="AE23" i="15" s="1"/>
  <c r="AF23" i="15" s="1"/>
  <c r="AG23" i="15" s="1"/>
  <c r="AH23" i="15" s="1"/>
  <c r="AI23" i="15" s="1"/>
  <c r="AJ23" i="15" s="1"/>
  <c r="AK23" i="15" s="1"/>
  <c r="AL23" i="15" s="1"/>
  <c r="AM23" i="15" s="1"/>
  <c r="AN23" i="15" s="1"/>
  <c r="AO23" i="15" s="1"/>
  <c r="AP23" i="15" s="1"/>
  <c r="AQ23" i="15" s="1"/>
  <c r="AR23" i="15" s="1"/>
  <c r="AS23" i="15" s="1"/>
  <c r="AT23" i="15" s="1"/>
  <c r="AU23" i="15" s="1"/>
  <c r="AV23" i="15" s="1"/>
  <c r="AW23" i="15" s="1"/>
  <c r="AX23" i="15" s="1"/>
  <c r="AY23" i="15" s="1"/>
  <c r="AZ23" i="15" s="1"/>
  <c r="BA23" i="15" s="1"/>
  <c r="BB23" i="15" s="1"/>
  <c r="BC23" i="15" s="1"/>
  <c r="BD23" i="15" s="1"/>
  <c r="BE23" i="15" s="1"/>
  <c r="BF23" i="15" s="1"/>
  <c r="BG23" i="15" s="1"/>
  <c r="BH23" i="15" s="1"/>
  <c r="BI23" i="15" s="1"/>
  <c r="BJ23" i="15" s="1"/>
  <c r="BK23" i="15" s="1"/>
  <c r="BL23" i="15" s="1"/>
  <c r="BM23" i="15" s="1"/>
  <c r="BN23" i="15" s="1"/>
  <c r="BO23" i="15" s="1"/>
  <c r="BP23" i="15" s="1"/>
  <c r="BQ23" i="15" s="1"/>
  <c r="BR23" i="15" s="1"/>
  <c r="BS23" i="15" s="1"/>
  <c r="BT23" i="15" s="1"/>
  <c r="BU23" i="15" s="1"/>
  <c r="BV23" i="15" s="1"/>
  <c r="BW23" i="15" s="1"/>
  <c r="BX23" i="15" s="1"/>
  <c r="BY23" i="15" s="1"/>
  <c r="BZ23" i="15" s="1"/>
  <c r="CA23" i="15" s="1"/>
  <c r="CB23" i="15" s="1"/>
  <c r="CC23" i="15" s="1"/>
  <c r="CD23" i="15" s="1"/>
  <c r="CE23" i="15" s="1"/>
  <c r="CF23" i="15" s="1"/>
  <c r="CG23" i="15" s="1"/>
  <c r="CH23" i="15" s="1"/>
  <c r="CI23" i="15" s="1"/>
  <c r="CJ23" i="15" s="1"/>
  <c r="CK23" i="15" s="1"/>
  <c r="CL23" i="15" s="1"/>
  <c r="CM23" i="15" s="1"/>
  <c r="CN23" i="15" s="1"/>
  <c r="CO23" i="15" s="1"/>
  <c r="CP23" i="15" s="1"/>
  <c r="CQ23" i="15" s="1"/>
  <c r="CR23" i="15" s="1"/>
  <c r="CS23" i="15" s="1"/>
  <c r="CT23" i="15" s="1"/>
  <c r="CU23" i="15" s="1"/>
  <c r="CV23" i="15" s="1"/>
  <c r="CW23" i="15" s="1"/>
  <c r="CX23" i="15" s="1"/>
  <c r="CY23" i="15" s="1"/>
  <c r="T47" i="15"/>
  <c r="BS68" i="15"/>
  <c r="BS11" i="15" s="1"/>
  <c r="AG47" i="15"/>
  <c r="CI3" i="9"/>
  <c r="CM3" i="9"/>
  <c r="BK3" i="9"/>
  <c r="CV54" i="15"/>
  <c r="CV68" i="15" s="1"/>
  <c r="CV11" i="15" s="1"/>
  <c r="BO3" i="9"/>
  <c r="BA47" i="15"/>
  <c r="AS47" i="15"/>
  <c r="BD68" i="15"/>
  <c r="BD11" i="15" s="1"/>
  <c r="Q68" i="15"/>
  <c r="Q11" i="15" s="1"/>
  <c r="Q14" i="15" s="1"/>
  <c r="AN3" i="9"/>
  <c r="BR3" i="9"/>
  <c r="AD47" i="15"/>
  <c r="BN3" i="9"/>
  <c r="BK47" i="15"/>
  <c r="CU3" i="9"/>
  <c r="U3" i="9"/>
  <c r="BB3" i="9"/>
  <c r="CQ3" i="9"/>
  <c r="K68" i="15"/>
  <c r="K11" i="15" s="1"/>
  <c r="K14" i="15" s="1"/>
  <c r="BN68" i="15"/>
  <c r="BN11" i="15" s="1"/>
  <c r="BA68" i="15"/>
  <c r="BA11" i="15" s="1"/>
  <c r="BM68" i="15"/>
  <c r="BM11" i="15" s="1"/>
  <c r="AI68" i="15"/>
  <c r="AI11" i="15"/>
  <c r="AI14" i="15" s="1"/>
  <c r="CP68" i="15"/>
  <c r="CP11" i="15" s="1"/>
  <c r="CD68" i="15"/>
  <c r="CD11" i="15" s="1"/>
  <c r="CT68" i="15"/>
  <c r="CT11" i="15" s="1"/>
  <c r="CG55" i="15"/>
  <c r="CG68" i="15"/>
  <c r="CG11" i="15" s="1"/>
  <c r="BU68" i="15"/>
  <c r="BU11" i="15" s="1"/>
  <c r="CL68" i="15"/>
  <c r="CL11" i="15" s="1"/>
  <c r="BY54" i="15"/>
  <c r="BY68" i="15" s="1"/>
  <c r="BY11" i="15" s="1"/>
  <c r="CO54" i="15"/>
  <c r="CO68" i="15" s="1"/>
  <c r="CO11" i="15" s="1"/>
  <c r="BD47" i="15"/>
  <c r="CH54" i="15"/>
  <c r="CH68" i="15" s="1"/>
  <c r="CH11" i="15" s="1"/>
  <c r="CW54" i="15"/>
  <c r="CW68" i="15" s="1"/>
  <c r="CW11" i="15" s="1"/>
  <c r="CM54" i="15"/>
  <c r="CM68" i="15" s="1"/>
  <c r="CM11" i="15" s="1"/>
  <c r="BT47" i="15"/>
  <c r="CF47" i="15"/>
  <c r="CE3" i="9"/>
  <c r="CP47" i="15"/>
  <c r="CO3" i="9"/>
  <c r="T3" i="9"/>
  <c r="CC54" i="15"/>
  <c r="CC68" i="15" s="1"/>
  <c r="CC11" i="15" s="1"/>
  <c r="CS54" i="15"/>
  <c r="CS68" i="15" s="1"/>
  <c r="CS11" i="15" s="1"/>
  <c r="AL47" i="15"/>
  <c r="AK3" i="9"/>
  <c r="CF54" i="15"/>
  <c r="CF68" i="15" s="1"/>
  <c r="CF11" i="15" s="1"/>
  <c r="AW47" i="15"/>
  <c r="N47" i="15"/>
  <c r="AO3" i="9"/>
  <c r="AB3" i="9"/>
  <c r="BH47" i="15"/>
  <c r="BG3" i="9"/>
  <c r="BJ3" i="9"/>
  <c r="AR47" i="15"/>
  <c r="CX54" i="15"/>
  <c r="CX68" i="15" s="1"/>
  <c r="CX11" i="15" s="1"/>
  <c r="AI47" i="15" l="1"/>
  <c r="AA47" i="15"/>
  <c r="BY3" i="9"/>
  <c r="BN47" i="15"/>
  <c r="R3" i="9"/>
  <c r="BX47" i="15"/>
  <c r="CO47" i="15"/>
  <c r="AP3" i="9"/>
  <c r="AT47" i="15"/>
  <c r="R47" i="15"/>
  <c r="CH47" i="15"/>
  <c r="Q47" i="15"/>
  <c r="L3" i="9"/>
  <c r="BH3" i="9"/>
  <c r="CC47" i="15"/>
  <c r="AE12" i="19"/>
  <c r="AA12" i="19"/>
  <c r="W12" i="19"/>
  <c r="S12" i="19"/>
  <c r="O12" i="19"/>
  <c r="G12" i="19"/>
  <c r="BV3" i="9"/>
  <c r="AV47" i="15"/>
  <c r="BJ47" i="15"/>
  <c r="P47" i="15"/>
  <c r="AD12" i="19"/>
  <c r="Z12" i="19"/>
  <c r="V12" i="19"/>
  <c r="R12" i="19"/>
  <c r="N12" i="19"/>
  <c r="CC3" i="9"/>
  <c r="CS47" i="15"/>
  <c r="BM47" i="15"/>
  <c r="AZ47" i="15"/>
  <c r="CL47" i="15"/>
  <c r="AN47" i="15"/>
  <c r="AI3" i="9"/>
  <c r="CG47" i="15"/>
  <c r="CW3" i="9"/>
  <c r="AC12" i="19"/>
  <c r="Y12" i="19"/>
  <c r="U12" i="19"/>
  <c r="Q12" i="19"/>
  <c r="M12" i="19"/>
  <c r="I12" i="19"/>
  <c r="CA47" i="15"/>
  <c r="AF47" i="15"/>
  <c r="CK47" i="15"/>
  <c r="W47" i="15"/>
  <c r="AF12" i="19"/>
  <c r="AB12" i="19"/>
  <c r="X12" i="19"/>
  <c r="T12" i="19"/>
  <c r="P12" i="19"/>
  <c r="L12" i="19"/>
  <c r="D12" i="19"/>
  <c r="K12" i="19"/>
  <c r="H12" i="19"/>
  <c r="G14" i="15"/>
  <c r="H7" i="15" s="1"/>
  <c r="H14" i="15" s="1"/>
  <c r="H19" i="15" s="1"/>
  <c r="H26" i="15" s="1"/>
  <c r="C14" i="15"/>
  <c r="C19" i="15" s="1"/>
  <c r="C26" i="15" s="1"/>
  <c r="CX3" i="9"/>
  <c r="AB47" i="15"/>
  <c r="AM47" i="15"/>
  <c r="W3" i="9"/>
  <c r="F68" i="15"/>
  <c r="F11" i="15" s="1"/>
  <c r="F44" i="15"/>
  <c r="F9" i="15" s="1"/>
  <c r="CI47" i="15"/>
  <c r="AX3" i="9"/>
  <c r="E82" i="25"/>
  <c r="D84" i="25"/>
  <c r="BA3" i="9"/>
  <c r="BE3" i="9"/>
  <c r="H44" i="15"/>
  <c r="H9" i="15" s="1"/>
  <c r="C52" i="23"/>
  <c r="B60" i="23"/>
  <c r="CY44" i="15"/>
  <c r="CY9" i="15" s="1"/>
  <c r="CO44" i="15"/>
  <c r="CO9" i="15" s="1"/>
  <c r="BZ44" i="15"/>
  <c r="BZ9" i="15" s="1"/>
  <c r="BU44" i="15"/>
  <c r="BU9" i="15" s="1"/>
  <c r="BQ44" i="15"/>
  <c r="BQ9" i="15" s="1"/>
  <c r="BK44" i="15"/>
  <c r="BK9" i="15" s="1"/>
  <c r="BF44" i="15"/>
  <c r="BF9" i="15" s="1"/>
  <c r="AA44" i="15"/>
  <c r="AA9" i="15" s="1"/>
  <c r="W44" i="15"/>
  <c r="W9" i="15" s="1"/>
  <c r="O44" i="15"/>
  <c r="O9" i="15" s="1"/>
  <c r="CR44" i="15"/>
  <c r="CR9" i="15" s="1"/>
  <c r="CB44" i="15"/>
  <c r="CB9" i="15" s="1"/>
  <c r="BY44" i="15"/>
  <c r="BY9" i="15" s="1"/>
  <c r="AF44" i="15"/>
  <c r="AF9" i="15" s="1"/>
  <c r="N44" i="15"/>
  <c r="N9" i="15" s="1"/>
  <c r="V44" i="15"/>
  <c r="V9" i="15" s="1"/>
  <c r="BR68" i="15"/>
  <c r="BR11" i="15" s="1"/>
  <c r="B98" i="25"/>
  <c r="B99" i="25" s="1"/>
  <c r="B98" i="26"/>
  <c r="B99" i="26" s="1"/>
  <c r="D84" i="26"/>
  <c r="D84" i="27"/>
  <c r="CW44" i="15"/>
  <c r="CW9" i="15" s="1"/>
  <c r="CQ44" i="15"/>
  <c r="CQ9" i="15" s="1"/>
  <c r="CC44" i="15"/>
  <c r="CC9" i="15" s="1"/>
  <c r="BS44" i="15"/>
  <c r="BS9" i="15" s="1"/>
  <c r="BI44" i="15"/>
  <c r="BI9" i="15" s="1"/>
  <c r="AS44" i="15"/>
  <c r="AS9" i="15" s="1"/>
  <c r="Y44" i="15"/>
  <c r="Y9" i="15" s="1"/>
  <c r="S44" i="15"/>
  <c r="S9" i="15" s="1"/>
  <c r="M44" i="15"/>
  <c r="M9" i="15" s="1"/>
  <c r="CV44" i="15"/>
  <c r="CV9" i="15" s="1"/>
  <c r="CS44" i="15"/>
  <c r="CS9" i="15" s="1"/>
  <c r="CD44" i="15"/>
  <c r="CD9" i="15" s="1"/>
  <c r="BX44" i="15"/>
  <c r="BX9" i="15" s="1"/>
  <c r="BH44" i="15"/>
  <c r="BH9" i="15" s="1"/>
  <c r="AJ44" i="15"/>
  <c r="AJ9" i="15" s="1"/>
  <c r="K44" i="15"/>
  <c r="B96" i="21"/>
  <c r="B100" i="21" s="1"/>
  <c r="B101" i="21" s="1"/>
  <c r="D3" i="24"/>
  <c r="D5" i="24"/>
  <c r="D6" i="24"/>
  <c r="J26" i="15"/>
  <c r="BA14" i="15"/>
  <c r="BB7" i="15" s="1"/>
  <c r="BB14" i="15" s="1"/>
  <c r="I14" i="15"/>
  <c r="I19" i="15" s="1"/>
  <c r="I26" i="15" s="1"/>
  <c r="Y3" i="9"/>
  <c r="N3" i="9"/>
  <c r="CP3" i="9"/>
  <c r="K3" i="9"/>
  <c r="AG3" i="9"/>
  <c r="CT47" i="15"/>
  <c r="X3" i="9"/>
  <c r="Y47" i="15"/>
  <c r="CD3" i="9"/>
  <c r="CE47" i="15"/>
  <c r="C96" i="21"/>
  <c r="E90" i="27"/>
  <c r="D93" i="27"/>
  <c r="C84" i="27"/>
  <c r="B93" i="27"/>
  <c r="E84" i="27"/>
  <c r="CU54" i="15"/>
  <c r="CU68" i="15" s="1"/>
  <c r="CU11" i="15" s="1"/>
  <c r="E84" i="21"/>
  <c r="D86" i="21"/>
  <c r="AJ3" i="9"/>
  <c r="CL3" i="9"/>
  <c r="AT3" i="9"/>
  <c r="CA3" i="9"/>
  <c r="CA68" i="15"/>
  <c r="CA11" i="15" s="1"/>
  <c r="L44" i="15"/>
  <c r="L9" i="15" s="1"/>
  <c r="C100" i="22"/>
  <c r="B104" i="22"/>
  <c r="B105" i="22" s="1"/>
  <c r="E88" i="22"/>
  <c r="D90" i="22"/>
  <c r="BV54" i="15"/>
  <c r="BV68" i="15" s="1"/>
  <c r="BV11" i="15" s="1"/>
  <c r="E93" i="21"/>
  <c r="E97" i="22"/>
  <c r="D52" i="23"/>
  <c r="C10" i="24"/>
  <c r="D2" i="24"/>
  <c r="B10" i="24"/>
  <c r="E24" i="27"/>
  <c r="C24" i="27"/>
  <c r="L7" i="15"/>
  <c r="K19" i="15"/>
  <c r="K26" i="15" s="1"/>
  <c r="AM7" i="15"/>
  <c r="AM14" i="15" s="1"/>
  <c r="AL19" i="15"/>
  <c r="AL26" i="15" s="1"/>
  <c r="R7" i="15"/>
  <c r="R14" i="15" s="1"/>
  <c r="Q19" i="15"/>
  <c r="Q26" i="15" s="1"/>
  <c r="U19" i="15"/>
  <c r="U26" i="15" s="1"/>
  <c r="V7" i="15"/>
  <c r="AJ7" i="15"/>
  <c r="AJ14" i="15" s="1"/>
  <c r="AI19" i="15"/>
  <c r="AI26" i="15" s="1"/>
  <c r="AZ19" i="15"/>
  <c r="AZ26" i="15" s="1"/>
  <c r="BV65" i="15"/>
  <c r="AQ65" i="15"/>
  <c r="N65" i="15"/>
  <c r="AI12" i="19" l="1"/>
  <c r="G19" i="15"/>
  <c r="G26" i="15" s="1"/>
  <c r="BA19" i="15"/>
  <c r="BA26" i="15" s="1"/>
  <c r="D7" i="15"/>
  <c r="D14" i="15" s="1"/>
  <c r="D19" i="15" s="1"/>
  <c r="D26" i="15" s="1"/>
  <c r="E84" i="25"/>
  <c r="D94" i="25"/>
  <c r="E94" i="25" s="1"/>
  <c r="C60" i="23"/>
  <c r="B64" i="23"/>
  <c r="B65" i="23" s="1"/>
  <c r="V14" i="15"/>
  <c r="V19" i="15" s="1"/>
  <c r="V26" i="15" s="1"/>
  <c r="E84" i="26"/>
  <c r="D94" i="26"/>
  <c r="E94" i="26" s="1"/>
  <c r="L14" i="15"/>
  <c r="L19" i="15" s="1"/>
  <c r="L26" i="15" s="1"/>
  <c r="E52" i="23"/>
  <c r="D60" i="23"/>
  <c r="E60" i="23" s="1"/>
  <c r="D100" i="22"/>
  <c r="E100" i="22" s="1"/>
  <c r="E90" i="22"/>
  <c r="E93" i="27"/>
  <c r="B97" i="27"/>
  <c r="B98" i="27" s="1"/>
  <c r="C93" i="27"/>
  <c r="D10" i="24"/>
  <c r="D9" i="24"/>
  <c r="D96" i="21"/>
  <c r="E96" i="21" s="1"/>
  <c r="E86" i="21"/>
  <c r="R19" i="15"/>
  <c r="R26" i="15" s="1"/>
  <c r="S7" i="15"/>
  <c r="S14" i="15" s="1"/>
  <c r="BC7" i="15"/>
  <c r="BC14" i="15" s="1"/>
  <c r="BB19" i="15"/>
  <c r="BB26" i="15" s="1"/>
  <c r="AJ19" i="15"/>
  <c r="AJ26" i="15" s="1"/>
  <c r="AK7" i="15"/>
  <c r="AK14" i="15" s="1"/>
  <c r="AK19" i="15" s="1"/>
  <c r="AK26" i="15" s="1"/>
  <c r="AM19" i="15"/>
  <c r="AM26" i="15" s="1"/>
  <c r="AN7" i="15"/>
  <c r="AN14" i="15" s="1"/>
  <c r="W7" i="15" l="1"/>
  <c r="W14" i="15" s="1"/>
  <c r="X7" i="15" s="1"/>
  <c r="X14" i="15" s="1"/>
  <c r="M7" i="15"/>
  <c r="M14" i="15" s="1"/>
  <c r="N7" i="15" s="1"/>
  <c r="N14" i="15" s="1"/>
  <c r="E7" i="15"/>
  <c r="E14" i="15" s="1"/>
  <c r="E19" i="15" s="1"/>
  <c r="E26" i="15" s="1"/>
  <c r="BD7" i="15"/>
  <c r="BD14" i="15" s="1"/>
  <c r="BC19" i="15"/>
  <c r="BC26" i="15" s="1"/>
  <c r="AO7" i="15"/>
  <c r="AO14" i="15" s="1"/>
  <c r="AN19" i="15"/>
  <c r="AN26" i="15" s="1"/>
  <c r="S19" i="15"/>
  <c r="S26" i="15" s="1"/>
  <c r="T7" i="15"/>
  <c r="T14" i="15" s="1"/>
  <c r="T19" i="15" s="1"/>
  <c r="T26" i="15" s="1"/>
  <c r="W19" i="15" l="1"/>
  <c r="W26" i="15" s="1"/>
  <c r="F7" i="15"/>
  <c r="F14" i="15" s="1"/>
  <c r="F19" i="15" s="1"/>
  <c r="F26" i="15" s="1"/>
  <c r="M19" i="15"/>
  <c r="M26" i="15" s="1"/>
  <c r="N19" i="15"/>
  <c r="N26" i="15" s="1"/>
  <c r="O7" i="15"/>
  <c r="O14" i="15" s="1"/>
  <c r="BD19" i="15"/>
  <c r="BD26" i="15" s="1"/>
  <c r="BE7" i="15"/>
  <c r="BE14" i="15" s="1"/>
  <c r="Y7" i="15"/>
  <c r="Y14" i="15" s="1"/>
  <c r="X19" i="15"/>
  <c r="X26" i="15" s="1"/>
  <c r="AP7" i="15"/>
  <c r="AP14" i="15" s="1"/>
  <c r="AO19" i="15"/>
  <c r="AO26" i="15" s="1"/>
  <c r="BE19" i="15" l="1"/>
  <c r="BE26" i="15" s="1"/>
  <c r="BF7" i="15"/>
  <c r="BF14" i="15" s="1"/>
  <c r="AQ7" i="15"/>
  <c r="AQ14" i="15" s="1"/>
  <c r="AP19" i="15"/>
  <c r="AP26" i="15" s="1"/>
  <c r="P7" i="15"/>
  <c r="P14" i="15" s="1"/>
  <c r="P19" i="15" s="1"/>
  <c r="P26" i="15" s="1"/>
  <c r="O19" i="15"/>
  <c r="O26" i="15" s="1"/>
  <c r="Z7" i="15"/>
  <c r="Z14" i="15" s="1"/>
  <c r="Y19" i="15"/>
  <c r="Y26" i="15" s="1"/>
  <c r="Z19" i="15" l="1"/>
  <c r="Z26" i="15" s="1"/>
  <c r="AA7" i="15"/>
  <c r="AA14" i="15" s="1"/>
  <c r="AQ19" i="15"/>
  <c r="AQ26" i="15" s="1"/>
  <c r="AR7" i="15"/>
  <c r="AR14" i="15" s="1"/>
  <c r="BG7" i="15"/>
  <c r="BG14" i="15" s="1"/>
  <c r="BF19" i="15"/>
  <c r="BF26" i="15" s="1"/>
  <c r="AR19" i="15" l="1"/>
  <c r="AR26" i="15" s="1"/>
  <c r="AS7" i="15"/>
  <c r="AS14" i="15" s="1"/>
  <c r="AB7" i="15"/>
  <c r="AB14" i="15" s="1"/>
  <c r="AA19" i="15"/>
  <c r="AA26" i="15" s="1"/>
  <c r="BH7" i="15"/>
  <c r="BH14" i="15" s="1"/>
  <c r="BG19" i="15"/>
  <c r="BG26" i="15" s="1"/>
  <c r="AC7" i="15" l="1"/>
  <c r="AC14" i="15" s="1"/>
  <c r="AB19" i="15"/>
  <c r="AB26" i="15" s="1"/>
  <c r="AT7" i="15"/>
  <c r="AT14" i="15" s="1"/>
  <c r="AS19" i="15"/>
  <c r="AS26" i="15" s="1"/>
  <c r="BI7" i="15"/>
  <c r="BI14" i="15" s="1"/>
  <c r="BH19" i="15"/>
  <c r="BH26" i="15" s="1"/>
  <c r="BI19" i="15" l="1"/>
  <c r="BI26" i="15" s="1"/>
  <c r="BJ7" i="15"/>
  <c r="BJ14" i="15" s="1"/>
  <c r="AT19" i="15"/>
  <c r="AT26" i="15" s="1"/>
  <c r="AU7" i="15"/>
  <c r="AU14" i="15" s="1"/>
  <c r="AD7" i="15"/>
  <c r="AD14" i="15" s="1"/>
  <c r="AC19" i="15"/>
  <c r="AC26" i="15" s="1"/>
  <c r="BJ19" i="15" l="1"/>
  <c r="BJ26" i="15" s="1"/>
  <c r="BK7" i="15"/>
  <c r="BK14" i="15" s="1"/>
  <c r="AE7" i="15"/>
  <c r="AE14" i="15" s="1"/>
  <c r="AD19" i="15"/>
  <c r="AD26" i="15" s="1"/>
  <c r="AV7" i="15"/>
  <c r="AV14" i="15" s="1"/>
  <c r="AU19" i="15"/>
  <c r="AU26" i="15" s="1"/>
  <c r="AW7" i="15" l="1"/>
  <c r="AW14" i="15" s="1"/>
  <c r="AV19" i="15"/>
  <c r="AV26" i="15" s="1"/>
  <c r="AE19" i="15"/>
  <c r="AE26" i="15" s="1"/>
  <c r="AF7" i="15"/>
  <c r="AF14" i="15" s="1"/>
  <c r="BL7" i="15"/>
  <c r="BL14" i="15" s="1"/>
  <c r="BK19" i="15"/>
  <c r="BK26" i="15" s="1"/>
  <c r="AG7" i="15" l="1"/>
  <c r="AG14" i="15" s="1"/>
  <c r="AF19" i="15"/>
  <c r="AF26" i="15" s="1"/>
  <c r="BL19" i="15"/>
  <c r="BL26" i="15" s="1"/>
  <c r="BM7" i="15"/>
  <c r="BM14" i="15" s="1"/>
  <c r="AW19" i="15"/>
  <c r="AW26" i="15" s="1"/>
  <c r="AX7" i="15"/>
  <c r="AX14" i="15" s="1"/>
  <c r="BM19" i="15" l="1"/>
  <c r="BM26" i="15" s="1"/>
  <c r="BN7" i="15"/>
  <c r="BN14" i="15" s="1"/>
  <c r="AY7" i="15"/>
  <c r="AY14" i="15" s="1"/>
  <c r="AY19" i="15" s="1"/>
  <c r="AY26" i="15" s="1"/>
  <c r="AX19" i="15"/>
  <c r="AX26" i="15" s="1"/>
  <c r="AH7" i="15"/>
  <c r="AH14" i="15" s="1"/>
  <c r="AH19" i="15" s="1"/>
  <c r="AH26" i="15" s="1"/>
  <c r="AG19" i="15"/>
  <c r="AG26" i="15" s="1"/>
  <c r="BO7" i="15" l="1"/>
  <c r="BO14" i="15" s="1"/>
  <c r="BN19" i="15"/>
  <c r="BN26" i="15" s="1"/>
  <c r="BO19" i="15" l="1"/>
  <c r="BO26" i="15" s="1"/>
  <c r="BP7" i="15"/>
  <c r="BP14" i="15" s="1"/>
  <c r="BP19" i="15" l="1"/>
  <c r="BP26" i="15" s="1"/>
  <c r="BQ7" i="15"/>
  <c r="BQ14" i="15" s="1"/>
  <c r="BR7" i="15" l="1"/>
  <c r="BR14" i="15" s="1"/>
  <c r="BQ19" i="15"/>
  <c r="BQ26" i="15" s="1"/>
  <c r="BS7" i="15" l="1"/>
  <c r="BS14" i="15" s="1"/>
  <c r="BR19" i="15"/>
  <c r="BR26" i="15" s="1"/>
  <c r="BS19" i="15" l="1"/>
  <c r="BS26" i="15" s="1"/>
  <c r="BT7" i="15"/>
  <c r="BT14" i="15" s="1"/>
  <c r="BT19" i="15" l="1"/>
  <c r="BT26" i="15" s="1"/>
  <c r="BU7" i="15"/>
  <c r="BU14" i="15" s="1"/>
  <c r="BU19" i="15" l="1"/>
  <c r="BU26" i="15" s="1"/>
  <c r="BV7" i="15"/>
  <c r="BV14" i="15" s="1"/>
  <c r="BW7" i="15" l="1"/>
  <c r="BW14" i="15" s="1"/>
  <c r="BV19" i="15"/>
  <c r="BV26" i="15" s="1"/>
  <c r="BX7" i="15" l="1"/>
  <c r="BX14" i="15" s="1"/>
  <c r="BW19" i="15"/>
  <c r="BW26" i="15" s="1"/>
  <c r="BY7" i="15" l="1"/>
  <c r="BY14" i="15" s="1"/>
  <c r="BX19" i="15"/>
  <c r="BX26" i="15" s="1"/>
  <c r="BZ7" i="15" l="1"/>
  <c r="BZ14" i="15" s="1"/>
  <c r="BY19" i="15"/>
  <c r="BY26" i="15" s="1"/>
  <c r="BZ19" i="15" l="1"/>
  <c r="BZ26" i="15" s="1"/>
  <c r="CA7" i="15"/>
  <c r="CA14" i="15" s="1"/>
  <c r="CA19" i="15" l="1"/>
  <c r="CA26" i="15" s="1"/>
  <c r="CB7" i="15"/>
  <c r="CB14" i="15" s="1"/>
  <c r="CB19" i="15" l="1"/>
  <c r="CB26" i="15" s="1"/>
  <c r="CC7" i="15"/>
  <c r="CC14" i="15" s="1"/>
  <c r="CD7" i="15" l="1"/>
  <c r="CD14" i="15" s="1"/>
  <c r="CC19" i="15"/>
  <c r="CC26" i="15" s="1"/>
  <c r="CD19" i="15" l="1"/>
  <c r="CD26" i="15" s="1"/>
  <c r="CE7" i="15"/>
  <c r="CE14" i="15" s="1"/>
  <c r="CF7" i="15" l="1"/>
  <c r="CF14" i="15" s="1"/>
  <c r="CE19" i="15"/>
  <c r="CE26" i="15" s="1"/>
  <c r="CG7" i="15" l="1"/>
  <c r="CG14" i="15" s="1"/>
  <c r="CF19" i="15"/>
  <c r="CF26" i="15" s="1"/>
  <c r="CG19" i="15" l="1"/>
  <c r="CG26" i="15" s="1"/>
  <c r="CH7" i="15"/>
  <c r="CH14" i="15" s="1"/>
  <c r="CH19" i="15" l="1"/>
  <c r="CH26" i="15" s="1"/>
  <c r="CI7" i="15"/>
  <c r="CI14" i="15" s="1"/>
  <c r="CJ7" i="15" l="1"/>
  <c r="CJ14" i="15" s="1"/>
  <c r="CI19" i="15"/>
  <c r="CI26" i="15" s="1"/>
  <c r="CJ19" i="15" l="1"/>
  <c r="CJ26" i="15" s="1"/>
  <c r="CK7" i="15"/>
  <c r="CK14" i="15" s="1"/>
  <c r="CK19" i="15" l="1"/>
  <c r="CK26" i="15" s="1"/>
  <c r="CL7" i="15"/>
  <c r="CL14" i="15" s="1"/>
  <c r="CM7" i="15" l="1"/>
  <c r="CM14" i="15" s="1"/>
  <c r="CL19" i="15"/>
  <c r="CL26" i="15" s="1"/>
  <c r="CN7" i="15" l="1"/>
  <c r="CN14" i="15" s="1"/>
  <c r="CM19" i="15"/>
  <c r="CM26" i="15" s="1"/>
  <c r="CO7" i="15" l="1"/>
  <c r="CO14" i="15" s="1"/>
  <c r="CN19" i="15"/>
  <c r="CN26" i="15" s="1"/>
  <c r="CO19" i="15" l="1"/>
  <c r="CO26" i="15" s="1"/>
  <c r="CP7" i="15"/>
  <c r="CP14" i="15" s="1"/>
  <c r="CP19" i="15" l="1"/>
  <c r="CP26" i="15" s="1"/>
  <c r="CQ7" i="15"/>
  <c r="CQ14" i="15" s="1"/>
  <c r="CR7" i="15" l="1"/>
  <c r="CR14" i="15" s="1"/>
  <c r="CQ19" i="15"/>
  <c r="CQ26" i="15" s="1"/>
  <c r="CS7" i="15" l="1"/>
  <c r="CS14" i="15" s="1"/>
  <c r="CR19" i="15"/>
  <c r="CR26" i="15" s="1"/>
  <c r="CS19" i="15" l="1"/>
  <c r="CS26" i="15" s="1"/>
  <c r="CT7" i="15"/>
  <c r="CT14" i="15" s="1"/>
  <c r="CU7" i="15" l="1"/>
  <c r="CU14" i="15" s="1"/>
  <c r="CT19" i="15"/>
  <c r="CT26" i="15" s="1"/>
  <c r="CV7" i="15" l="1"/>
  <c r="CV14" i="15" s="1"/>
  <c r="CU19" i="15"/>
  <c r="CU26" i="15" s="1"/>
  <c r="CV19" i="15" l="1"/>
  <c r="CV26" i="15" s="1"/>
  <c r="CW7" i="15"/>
  <c r="CW14" i="15" s="1"/>
  <c r="CW19" i="15" l="1"/>
  <c r="CW26" i="15" s="1"/>
  <c r="CX7" i="15"/>
  <c r="CX14" i="15" s="1"/>
  <c r="CX19" i="15" l="1"/>
  <c r="CX26" i="15" s="1"/>
  <c r="CY7" i="15"/>
  <c r="CY14" i="15" s="1"/>
  <c r="CY19" i="15" s="1"/>
  <c r="CY26" i="15" s="1"/>
  <c r="C15" i="19" l="1"/>
  <c r="D8" i="19" l="1"/>
  <c r="D15" i="19" l="1"/>
  <c r="E8" i="19" l="1"/>
  <c r="E15" i="19" l="1"/>
  <c r="F8" i="19" l="1"/>
  <c r="F15" i="19" l="1"/>
  <c r="G8" i="19" s="1"/>
  <c r="G15" i="19" s="1"/>
  <c r="H8" i="19" s="1"/>
  <c r="H15" i="19" s="1"/>
  <c r="I8" i="19" s="1"/>
  <c r="I15" i="19" s="1"/>
  <c r="J8" i="19" l="1"/>
  <c r="J15" i="19" s="1"/>
  <c r="K8" i="19" l="1"/>
  <c r="K15" i="19" l="1"/>
  <c r="L8" i="19" s="1"/>
  <c r="L15" i="19" s="1"/>
  <c r="M8" i="19" l="1"/>
  <c r="M15" i="19" s="1"/>
  <c r="N8" i="19" l="1"/>
  <c r="N15" i="19" s="1"/>
  <c r="O8" i="19" l="1"/>
  <c r="O15" i="19" s="1"/>
  <c r="P8" i="19" l="1"/>
  <c r="P15" i="19" s="1"/>
  <c r="Q8" i="19" l="1"/>
  <c r="Q15" i="19" s="1"/>
  <c r="R8" i="19" l="1"/>
  <c r="R15" i="19" s="1"/>
  <c r="S8" i="19" l="1"/>
  <c r="S15" i="19" s="1"/>
  <c r="T8" i="19" l="1"/>
  <c r="T15" i="19" s="1"/>
  <c r="U8" i="19" l="1"/>
  <c r="U15" i="19" s="1"/>
  <c r="V8" i="19" l="1"/>
  <c r="V15" i="19" s="1"/>
  <c r="W8" i="19" l="1"/>
  <c r="W15" i="19" s="1"/>
  <c r="X8" i="19" l="1"/>
  <c r="X15" i="19" s="1"/>
  <c r="Y8" i="19" l="1"/>
  <c r="Y15" i="19" s="1"/>
  <c r="Z8" i="19" l="1"/>
  <c r="Z15" i="19" s="1"/>
  <c r="AA8" i="19" l="1"/>
  <c r="AA15" i="19" s="1"/>
  <c r="AB8" i="19" l="1"/>
  <c r="AB15" i="19" s="1"/>
  <c r="AC8" i="19" l="1"/>
  <c r="AC15" i="19" s="1"/>
  <c r="AD8" i="19" l="1"/>
  <c r="AD15" i="19" s="1"/>
  <c r="AE8" i="19" l="1"/>
  <c r="AE15" i="19" s="1"/>
  <c r="AF8" i="19" l="1"/>
  <c r="AF15" i="19" s="1"/>
  <c r="AG8" i="19" s="1"/>
  <c r="AG15" i="19" l="1"/>
  <c r="AI15" i="19" s="1"/>
  <c r="AI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Nicky</author>
  </authors>
  <commentList>
    <comment ref="AW6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Nicky:</t>
        </r>
        <r>
          <rPr>
            <sz val="9"/>
            <color indexed="81"/>
            <rFont val="Tahoma"/>
            <family val="2"/>
          </rPr>
          <t xml:space="preserve">
Estimated</t>
        </r>
      </text>
    </comment>
  </commentList>
</comments>
</file>

<file path=xl/sharedStrings.xml><?xml version="1.0" encoding="utf-8"?>
<sst xmlns="http://schemas.openxmlformats.org/spreadsheetml/2006/main" count="1254" uniqueCount="354">
  <si>
    <t>CASH MANAGEMENT - MZURI DESIGN LTD</t>
  </si>
  <si>
    <t>DAY IN MONTH</t>
  </si>
  <si>
    <t>BALANCE BROUGHT FORWARD</t>
  </si>
  <si>
    <t>BANKINGS</t>
  </si>
  <si>
    <t>PAYMENTS</t>
  </si>
  <si>
    <t>BALANCE CARRIED FORWARD</t>
  </si>
  <si>
    <t>TOTAL AVAILABLE BALANCE IN CURRENT ACC</t>
  </si>
  <si>
    <t>RESERVE ACCOUNT</t>
  </si>
  <si>
    <t>CREDIT CARDS</t>
  </si>
  <si>
    <t>KATHERINE CARD</t>
  </si>
  <si>
    <t>PHIL CARD</t>
  </si>
  <si>
    <t>ZOE CARD</t>
  </si>
  <si>
    <t>VICKY</t>
  </si>
  <si>
    <t>TOTAL AVAILABLE BALANCE ON CREDIT CARDS</t>
  </si>
  <si>
    <t>SCHEDULE 1 : BANKINGS</t>
  </si>
  <si>
    <t>CHEQUES CLEARING</t>
  </si>
  <si>
    <t>BACS</t>
  </si>
  <si>
    <t>WEEK ENDING</t>
  </si>
  <si>
    <t>PROJECTED</t>
  </si>
  <si>
    <t>SCHEDULE 2 : PAYMENTS</t>
  </si>
  <si>
    <t>DD/SO</t>
  </si>
  <si>
    <t>PAYMENT PLANS</t>
  </si>
  <si>
    <t>BANK CHARGES</t>
  </si>
  <si>
    <t>TAX PAYMENT PLAN (1k per month paid into joint acc)</t>
  </si>
  <si>
    <t>KATHERINE DRAWINGS</t>
  </si>
  <si>
    <t>PHIL DRAWINGS</t>
  </si>
  <si>
    <t>CASH BOOK</t>
  </si>
  <si>
    <t>CORPORATION TAX</t>
  </si>
  <si>
    <t>FREELANCE TOP UP</t>
  </si>
  <si>
    <t>PAYE</t>
  </si>
  <si>
    <t>VAT</t>
  </si>
  <si>
    <t>SALARIES</t>
  </si>
  <si>
    <t>SALES LEDGER - LTD</t>
  </si>
  <si>
    <t>Cheques (3 days clearing)</t>
  </si>
  <si>
    <t>STANDING ORDERS / DIRECT DEBIT</t>
  </si>
  <si>
    <t>DAY OF THE MONTH</t>
  </si>
  <si>
    <t>RENT</t>
  </si>
  <si>
    <t>INSURANCE</t>
  </si>
  <si>
    <t>PENSION</t>
  </si>
  <si>
    <t>Variance</t>
  </si>
  <si>
    <t>JUNE</t>
  </si>
  <si>
    <t>APR - JUNE 2017</t>
  </si>
  <si>
    <t>TOTAL AVAILABLE BALANCE IN ALL BANK A/C</t>
  </si>
  <si>
    <t>TOTAL AVAILABLE OVERALL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</si>
  <si>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</si>
  <si>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</si>
  <si>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</si>
  <si>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</si>
  <si>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</si>
  <si>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</si>
  <si>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</si>
  <si>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</si>
  <si>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</si>
  <si>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</si>
  <si>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</si>
  <si>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</si>
  <si>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</si>
  <si>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</si>
  <si>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</si>
  <si>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</si>
  <si>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</si>
  <si>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</si>
  <si>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</si>
  <si>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</si>
  <si>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</si>
  <si>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</si>
  <si>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</si>
  <si>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</si>
  <si>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</si>
  <si>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</si>
  <si>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</si>
  <si>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</si>
  <si>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</si>
  <si>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</si>
  <si>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</si>
  <si>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summerhouse</t>
  </si>
  <si>
    <t>Paid on card</t>
  </si>
  <si>
    <t>Phil Tanner-Tremain</t>
  </si>
  <si>
    <t>Bank Feed</t>
  </si>
  <si>
    <t>Reconciled</t>
  </si>
  <si>
    <t>Bank Charges</t>
  </si>
  <si>
    <t>Katherine Bolton</t>
  </si>
  <si>
    <t>Payment: The Bosham Clinic</t>
  </si>
  <si>
    <t>30 days | MZ-1923</t>
  </si>
  <si>
    <t>Close Premium Finance</t>
  </si>
  <si>
    <t>Payment: Simply VoiP</t>
  </si>
  <si>
    <t>Payment: Badgerswood Surgery</t>
  </si>
  <si>
    <t>30 days | MZ-1832</t>
  </si>
  <si>
    <t>Payment: Crystal Interactive</t>
  </si>
  <si>
    <t>15 Days | MZ-1829</t>
  </si>
  <si>
    <t>Christine Bolton</t>
  </si>
  <si>
    <t>Payment: Southern Communications</t>
  </si>
  <si>
    <t>2017/07/11113</t>
  </si>
  <si>
    <t>HMRC</t>
  </si>
  <si>
    <t>Payment: Summerhouse Media</t>
  </si>
  <si>
    <t>30 days | MZ-1887</t>
  </si>
  <si>
    <t>Payment: Graduate Landscapes Ltd</t>
  </si>
  <si>
    <t>15 Days | MZ-1744</t>
  </si>
  <si>
    <t>30 days | MZ-1900</t>
  </si>
  <si>
    <t>C Bolton</t>
  </si>
  <si>
    <t>Payment: British Gas</t>
  </si>
  <si>
    <t>Payment: CPMS Rail</t>
  </si>
  <si>
    <t>30 days | MZ-1902</t>
  </si>
  <si>
    <t>Payment: Kispe Ltd</t>
  </si>
  <si>
    <t>15 Days | MZ-1898</t>
  </si>
  <si>
    <t>Oak Lodge Dental Practice</t>
  </si>
  <si>
    <t>Payment: Manor Marine</t>
  </si>
  <si>
    <t>7 Days | MZ-1879</t>
  </si>
  <si>
    <t>Payment: Sutura Therapeutics</t>
  </si>
  <si>
    <t>30 Days | MZ-1897</t>
  </si>
  <si>
    <t>Payment: multiple items</t>
  </si>
  <si>
    <t>TT</t>
  </si>
  <si>
    <t>Payment: iSAAC Support</t>
  </si>
  <si>
    <t>IS5710</t>
  </si>
  <si>
    <t>Payment: Lisa Lee</t>
  </si>
  <si>
    <t>Payment: Repropoint</t>
  </si>
  <si>
    <t>Payment: Blue Dot Display Ltd</t>
  </si>
  <si>
    <t>Payment: M&amp;D Cleaning Services</t>
  </si>
  <si>
    <t>CCMJULY</t>
  </si>
  <si>
    <t>Payment: Caldwell Care Group</t>
  </si>
  <si>
    <t>30 days | MZ-1882</t>
  </si>
  <si>
    <t>Payment: Thompson's Gallery</t>
  </si>
  <si>
    <t>30 days | MZ-1863</t>
  </si>
  <si>
    <t>Cheque</t>
  </si>
  <si>
    <t>Payment: Oak Lodge Dental Practice</t>
  </si>
  <si>
    <t>30 days | MZ-1868</t>
  </si>
  <si>
    <t>Payment: Red Penguin</t>
  </si>
  <si>
    <t>30 Days | MZ-1856</t>
  </si>
  <si>
    <t>Payment: Abode Systems</t>
  </si>
  <si>
    <t>IEE2017003008121</t>
  </si>
  <si>
    <t>Payment: Dot Com Gift Shop</t>
  </si>
  <si>
    <t>Payment: Printed Easy</t>
  </si>
  <si>
    <t>Payment: Koosa</t>
  </si>
  <si>
    <t>KK183954</t>
  </si>
  <si>
    <t>Payment: H &amp; C Contracts Ltd</t>
  </si>
  <si>
    <t>30 days | MZ-1852</t>
  </si>
  <si>
    <t>Payment: Milk and More</t>
  </si>
  <si>
    <t>Payment: Instant Print</t>
  </si>
  <si>
    <t>web1103512-2</t>
  </si>
  <si>
    <t>Payment: Adobe Systems</t>
  </si>
  <si>
    <t>IEE2017002976174</t>
  </si>
  <si>
    <t>Payment: Mad About Book-Keeping</t>
  </si>
  <si>
    <t>Payment: Gudrun Pearcey</t>
  </si>
  <si>
    <t>MZ17/06</t>
  </si>
  <si>
    <t>Payment: Cornerstone Barristers</t>
  </si>
  <si>
    <t>30 days | MZ-1807</t>
  </si>
  <si>
    <t>15 Days | MZ-1874</t>
  </si>
  <si>
    <t>Nest</t>
  </si>
  <si>
    <t>Payment: Photolease Ltd</t>
  </si>
  <si>
    <t>PL00811/17/7</t>
  </si>
  <si>
    <t>Louise Hatt</t>
  </si>
  <si>
    <t>Close Brothers</t>
  </si>
  <si>
    <t>Adobe Systems</t>
  </si>
  <si>
    <t>Payment: Waitrose</t>
  </si>
  <si>
    <t>Payment: Streamtime Software</t>
  </si>
  <si>
    <t>J12837</t>
  </si>
  <si>
    <t>Vicky Brighton</t>
  </si>
  <si>
    <t>South East Water</t>
  </si>
  <si>
    <t>Apple Finance</t>
  </si>
  <si>
    <t>Total Receipts</t>
  </si>
  <si>
    <t>Closing Balance</t>
  </si>
  <si>
    <t>Plus Net Cash Movement</t>
  </si>
  <si>
    <t>Opening Balance</t>
  </si>
  <si>
    <t>Summary</t>
  </si>
  <si>
    <t>Net Cash Movement</t>
  </si>
  <si>
    <t>Total Non Operating Movements</t>
  </si>
  <si>
    <t>Loan</t>
  </si>
  <si>
    <t>Hire Purchase Loan</t>
  </si>
  <si>
    <t>Office Equipment</t>
  </si>
  <si>
    <t>Computer Equipment</t>
  </si>
  <si>
    <t>Plus Non Operating Movements</t>
  </si>
  <si>
    <t>Operating Surplus (Deficit)</t>
  </si>
  <si>
    <t>Total Operating Expenses</t>
  </si>
  <si>
    <t>Rounding</t>
  </si>
  <si>
    <t>Provision for Corporation Tax</t>
  </si>
  <si>
    <t>Pensions Payable</t>
  </si>
  <si>
    <t>PAYE Payable</t>
  </si>
  <si>
    <t>Net Wages</t>
  </si>
  <si>
    <t>Income in Advance</t>
  </si>
  <si>
    <t>Directors' Loan Account</t>
  </si>
  <si>
    <t>Petty Cash</t>
  </si>
  <si>
    <t>Web hosting &amp; domains - COGS</t>
  </si>
  <si>
    <t>Web development - COGS</t>
  </si>
  <si>
    <t>Travel - National</t>
  </si>
  <si>
    <t>Telephone &amp; Internet</t>
  </si>
  <si>
    <t>Subscriptions</t>
  </si>
  <si>
    <t>Stationery - COGS</t>
  </si>
  <si>
    <t>Staff Welfare</t>
  </si>
  <si>
    <t>Signage - COGS</t>
  </si>
  <si>
    <t>SEO</t>
  </si>
  <si>
    <t>Sales Commission</t>
  </si>
  <si>
    <t>Salaries</t>
  </si>
  <si>
    <t>Repairs &amp; Maintenance</t>
  </si>
  <si>
    <t>Rent</t>
  </si>
  <si>
    <t>Promotional Products - COGS</t>
  </si>
  <si>
    <t>Printing &amp; Stationery</t>
  </si>
  <si>
    <t>Printing - COGS</t>
  </si>
  <si>
    <t>PR Services - COGS</t>
  </si>
  <si>
    <t>Postage, Freight &amp; Courier</t>
  </si>
  <si>
    <t>Photography - COGS</t>
  </si>
  <si>
    <t>Pensions Costs</t>
  </si>
  <si>
    <t>Other COGS</t>
  </si>
  <si>
    <t>Office Supplies</t>
  </si>
  <si>
    <t>Marketing - COGS</t>
  </si>
  <si>
    <t>Light, Power, Heating</t>
  </si>
  <si>
    <t>Legal Expenses</t>
  </si>
  <si>
    <t>IT Software and Consumables</t>
  </si>
  <si>
    <t>Interest Paid</t>
  </si>
  <si>
    <t>Insurance</t>
  </si>
  <si>
    <t>Images - COGS</t>
  </si>
  <si>
    <t>Graphic Design - COGS</t>
  </si>
  <si>
    <t>Gifts</t>
  </si>
  <si>
    <t>Fulfilment - COGS</t>
  </si>
  <si>
    <t>Entertainment-100% business</t>
  </si>
  <si>
    <t xml:space="preserve">Entertainment - Staff </t>
  </si>
  <si>
    <t>Employers National Insurance</t>
  </si>
  <si>
    <t>Email Marketing - COGS</t>
  </si>
  <si>
    <t>Directors' Remuneration</t>
  </si>
  <si>
    <t>Direct Expenses</t>
  </si>
  <si>
    <t>Courier/Postage/Carriage - COGS</t>
  </si>
  <si>
    <t>Corporation Tax</t>
  </si>
  <si>
    <t>Cleaning</t>
  </si>
  <si>
    <t>Charitable and Political Donations</t>
  </si>
  <si>
    <t>Bank Fees</t>
  </si>
  <si>
    <t>Audit &amp; Accountancy fees</t>
  </si>
  <si>
    <t>ADWORDS (COGS)</t>
  </si>
  <si>
    <t>Advertising &amp; Marketing</t>
  </si>
  <si>
    <t>Advertising - COGS</t>
  </si>
  <si>
    <t>Admin Support</t>
  </si>
  <si>
    <t>Less Operating Expenses</t>
  </si>
  <si>
    <t>Total Income</t>
  </si>
  <si>
    <t>Work In Progress</t>
  </si>
  <si>
    <t>Accounts Receivable</t>
  </si>
  <si>
    <t>Web Hosting and Domain income</t>
  </si>
  <si>
    <t>Web Development Income</t>
  </si>
  <si>
    <t>Stationery Income</t>
  </si>
  <si>
    <t>Signage Income</t>
  </si>
  <si>
    <t>Shopify Income</t>
  </si>
  <si>
    <t>SEO (sales)</t>
  </si>
  <si>
    <t>Printing Income</t>
  </si>
  <si>
    <t>PR Income</t>
  </si>
  <si>
    <t>Other Revenue</t>
  </si>
  <si>
    <t>Marketing income</t>
  </si>
  <si>
    <t>Graphic Design Income</t>
  </si>
  <si>
    <t>Carriage Income</t>
  </si>
  <si>
    <t>Advertising Income</t>
  </si>
  <si>
    <t>Income</t>
  </si>
  <si>
    <t>Monthly Avg</t>
  </si>
  <si>
    <t>Income %</t>
  </si>
  <si>
    <t>May 2017</t>
  </si>
  <si>
    <t>Including VAT</t>
  </si>
  <si>
    <t>For the month ended 31 May 2017</t>
  </si>
  <si>
    <t>Mzuri Design Ltd</t>
  </si>
  <si>
    <t>Cash Summary</t>
  </si>
  <si>
    <t>Staff Training</t>
  </si>
  <si>
    <t>Motor Vehicle Expenses</t>
  </si>
  <si>
    <t>Bad Debt</t>
  </si>
  <si>
    <t>Inhouse Printing Income</t>
  </si>
  <si>
    <t>Jun 2017</t>
  </si>
  <si>
    <t>For the month ended 30 June 2017</t>
  </si>
  <si>
    <t>Operating Lease Payments</t>
  </si>
  <si>
    <t>Jul 2017</t>
  </si>
  <si>
    <t>For the month ended 31 July 2017</t>
  </si>
  <si>
    <t>July</t>
  </si>
  <si>
    <t>June</t>
  </si>
  <si>
    <t>May</t>
  </si>
  <si>
    <t>April</t>
  </si>
  <si>
    <t>Cash In</t>
  </si>
  <si>
    <t>Cash Out</t>
  </si>
  <si>
    <t>Apr 2017</t>
  </si>
  <si>
    <t>For the month ended 30 April 2017</t>
  </si>
  <si>
    <t>Mar</t>
  </si>
  <si>
    <t>Feb</t>
  </si>
  <si>
    <t>Mar 2017</t>
  </si>
  <si>
    <t>For the month ended 31 March 2017</t>
  </si>
  <si>
    <t>Accounts Payable</t>
  </si>
  <si>
    <t>Feb 2017</t>
  </si>
  <si>
    <t>For the month ended 28 February 2017</t>
  </si>
  <si>
    <t>Surplus/Deficit</t>
  </si>
  <si>
    <t>Average</t>
  </si>
  <si>
    <t>Total</t>
  </si>
  <si>
    <t>Total Payments</t>
  </si>
  <si>
    <t>HMRC Payments</t>
  </si>
  <si>
    <t>DIRECT DEBITS &amp; SO'S</t>
  </si>
  <si>
    <t>Supplier Payments</t>
  </si>
  <si>
    <t>WATER</t>
  </si>
  <si>
    <t>GAS</t>
  </si>
  <si>
    <t>ELECTRIC</t>
  </si>
  <si>
    <t>TELEPHONE</t>
  </si>
  <si>
    <t>MOBILE</t>
  </si>
  <si>
    <t>CREDIT CARD</t>
  </si>
  <si>
    <t>SOFTWARE SUBSCRIPTION</t>
  </si>
  <si>
    <t>SUPPLIER</t>
  </si>
  <si>
    <t>RECEIPTS FROM CUSTOMERS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</si>
  <si>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</si>
  <si>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</si>
  <si>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</si>
  <si>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</si>
  <si>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</si>
  <si>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</si>
  <si>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</si>
  <si>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</si>
  <si>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</si>
  <si>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DATE</t>
  </si>
  <si>
    <t>Other Payments</t>
  </si>
  <si>
    <t>Self Assessment</t>
  </si>
  <si>
    <t>LOAN</t>
  </si>
  <si>
    <t>Payment due 1 month and 7 days after quarter end</t>
  </si>
  <si>
    <t>Payment due 9 months and 1 day after year end</t>
  </si>
  <si>
    <t>SELF ASSESSMENT</t>
  </si>
  <si>
    <t>Payments due January and July</t>
  </si>
  <si>
    <t>&lt;Input supplier name&gt;</t>
  </si>
  <si>
    <t>&lt;OVERTYPE WITH COMPANY NAME&gt;</t>
  </si>
  <si>
    <t>&lt;OVERTYPE WITH MONTH&gt;</t>
  </si>
  <si>
    <t>Cash balance at start of month</t>
  </si>
  <si>
    <t>Add:</t>
  </si>
  <si>
    <t>Income Received</t>
  </si>
  <si>
    <t>MONTHLY TOTAL</t>
  </si>
  <si>
    <t>Less:</t>
  </si>
  <si>
    <t>DD &amp; SO's</t>
  </si>
  <si>
    <t>add more lines if needed</t>
  </si>
  <si>
    <t>Drawings/Dividends</t>
  </si>
  <si>
    <t>Staff Salaries</t>
  </si>
  <si>
    <t>Cash balance at end of month</t>
  </si>
  <si>
    <t>Disclaimer</t>
  </si>
  <si>
    <t>Before using the template it is important that you understand the limitations of cashflow modelling.</t>
  </si>
  <si>
    <t xml:space="preserve">This template is provided as a tool to help with cash planning, however we cannot be held in </t>
  </si>
  <si>
    <t>any way responsible if the actual results differ from the predictions</t>
  </si>
  <si>
    <t>differ each month, use an average of previous 3 months</t>
  </si>
  <si>
    <t>Enter Company Name in box A1 of detailed cash flow</t>
  </si>
  <si>
    <t>On DD &amp; SO tab, enter all monthly DD's and SO's on the date they are paid.  If the amounts</t>
  </si>
  <si>
    <t>Receipts from customers - row 19 of detailed cashflow.</t>
  </si>
  <si>
    <t>Notes for completing this form</t>
  </si>
  <si>
    <t>Look at who owes you money and when they normally pay - enter amount in expected date</t>
  </si>
  <si>
    <t>If you have any sales that will be invoiced and paid in the month, enter these</t>
  </si>
  <si>
    <t>Supplier payments - rows 30 -17 of detailed cashflow</t>
  </si>
  <si>
    <t>List suppliers due for payment in month and expected date of payment</t>
  </si>
  <si>
    <t>Staff salaries &amp; drawings - rows 40 &amp; 41 - enter amounts payable in the month</t>
  </si>
  <si>
    <t>HMRC (see HMRC tab for payment dates) - enter amounts due in the month for;</t>
  </si>
  <si>
    <t>VAT, PAYE, self assessment, corporation tax</t>
  </si>
  <si>
    <t>Once all known/estimated information is populated, the summary tab will give you</t>
  </si>
  <si>
    <t>an overview for the month.  The detailed cash flow will show you any pinch points</t>
  </si>
  <si>
    <t>in the month.</t>
  </si>
  <si>
    <t>If you receive money at time of sale, enter average daily sales</t>
  </si>
  <si>
    <t>Summary of Cashflow Forescast</t>
  </si>
  <si>
    <t>to show pinch points in cash flow during the month.</t>
  </si>
  <si>
    <t>For longer term planning use our long term cash flow template</t>
  </si>
  <si>
    <t>This template has been designed to help you forecast the daily cashflow of your business, specifically</t>
  </si>
  <si>
    <t>Enter actual bank balance at 1st of month in cell C8 (Detailed cash flow tab)</t>
  </si>
  <si>
    <t>This cashflow shows a short term very, but can be used as a basis for a longer term forecast</t>
  </si>
  <si>
    <t>rembering that the further in the future, the less accurate it becomes.</t>
  </si>
  <si>
    <t>Cash movement in month</t>
  </si>
  <si>
    <t>Payment due 18th day of next month</t>
  </si>
  <si>
    <t xml:space="preserve">SHORT TERM CASH FLOW FORECAST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</si>
</sst>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43" formatCode="_-* #,##0.00_-;\-* #,##0.00_-;_-* &quot;-&quot;??_-;_-@_-"/>
    <numFmt numFmtId="164" formatCode="#,##0.00\ ;[Red]\(#,##0.00\)"/>
    <numFmt numFmtId="165" formatCode="#,##0.00\ ;\(#,##0.00\)"/>
    <numFmt numFmtId="166" formatCode="_-* #,##0_-;\-* #,##0_-;_-* &quot;-&quot;??_-;_-@_-"/>
    <numFmt numFmtId="167" formatCode="0.0###%"/>
    <numFmt numFmtId="168" formatCode="[$£-809]#,##0.00;\-[$£-809]#,##0.00"/>
    <numFmt numFmtId="173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555555"/>
      <name val="Helvetic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9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22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>
      <alignment vertical="center"/>
    </xf>
    <xf numFmtId="0" fontId="13" fillId="0" borderId="0" applyNumberForma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</cellStyleXfs>
  <cellXfs count="96">
    <xf numFmtId="0" fontId="0" fillId="0" borderId="0" xfId="0"/>
    <xf numFmtId="2" fontId="1" fillId="0" borderId="0" xfId="0" applyNumberFormat="1" applyFont="1" applyFill="1"/>
    <xf numFmtId="2" fontId="1" fillId="0" borderId="2" xfId="0" applyNumberFormat="1" applyFont="1" applyFill="1" applyBorder="1"/>
    <xf numFmtId="2" fontId="4" fillId="0" borderId="0" xfId="0" applyNumberFormat="1" applyFont="1" applyFill="1"/>
    <xf numFmtId="2" fontId="3" fillId="0" borderId="3" xfId="0" applyNumberFormat="1" applyFont="1" applyFill="1" applyBorder="1" applyAlignment="1">
      <alignment horizontal="left"/>
    </xf>
    <xf numFmtId="2" fontId="4" fillId="0" borderId="3" xfId="0" applyNumberFormat="1" applyFont="1" applyFill="1" applyBorder="1"/>
    <xf numFmtId="49" fontId="7" fillId="0" borderId="3" xfId="0" applyNumberFormat="1" applyFont="1" applyBorder="1" applyAlignment="1">
      <alignment horizontal="left"/>
    </xf>
    <xf numFmtId="39" fontId="7" fillId="0" borderId="4" xfId="0" applyNumberFormat="1" applyFont="1" applyBorder="1"/>
    <xf numFmtId="49" fontId="7" fillId="0" borderId="3" xfId="0" applyNumberFormat="1" applyFont="1" applyBorder="1"/>
    <xf numFmtId="164" fontId="5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8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43" fontId="5" fillId="0" borderId="0" xfId="1" applyFont="1" applyFill="1"/>
    <xf numFmtId="43" fontId="6" fillId="0" borderId="0" xfId="1" applyFont="1" applyFill="1"/>
    <xf numFmtId="43" fontId="6" fillId="0" borderId="0" xfId="1" applyFont="1" applyFill="1" applyAlignment="1">
      <alignment horizontal="left"/>
    </xf>
    <xf numFmtId="164" fontId="6" fillId="2" borderId="0" xfId="0" applyNumberFormat="1" applyFont="1" applyFill="1"/>
    <xf numFmtId="2" fontId="1" fillId="0" borderId="0" xfId="0" applyNumberFormat="1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/>
    </xf>
    <xf numFmtId="43" fontId="6" fillId="0" borderId="0" xfId="1" applyFont="1" applyFill="1" applyAlignment="1">
      <alignment horizontal="center"/>
    </xf>
    <xf numFmtId="2" fontId="1" fillId="0" borderId="0" xfId="0" applyNumberFormat="1" applyFont="1" applyFill="1" applyBorder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43" fontId="6" fillId="2" borderId="0" xfId="1" applyFont="1" applyFill="1" applyAlignment="1">
      <alignment horizontal="center"/>
    </xf>
    <xf numFmtId="15" fontId="11" fillId="0" borderId="0" xfId="0" applyNumberFormat="1" applyFont="1"/>
    <xf numFmtId="0" fontId="12" fillId="0" borderId="0" xfId="2"/>
    <xf numFmtId="0" fontId="11" fillId="0" borderId="0" xfId="0" applyFont="1"/>
    <xf numFmtId="4" fontId="11" fillId="0" borderId="0" xfId="0" applyNumberFormat="1" applyFont="1"/>
    <xf numFmtId="0" fontId="1" fillId="0" borderId="0" xfId="4">
      <alignment vertical="center"/>
    </xf>
    <xf numFmtId="0" fontId="14" fillId="0" borderId="0" xfId="4" applyNumberFormat="1" applyFont="1" applyFill="1" applyBorder="1" applyAlignment="1" applyProtection="1">
      <alignment vertical="top" wrapText="1"/>
    </xf>
    <xf numFmtId="167" fontId="6" fillId="0" borderId="0" xfId="4" applyNumberFormat="1" applyFont="1" applyFill="1" applyBorder="1" applyAlignment="1" applyProtection="1">
      <alignment vertical="center"/>
    </xf>
    <xf numFmtId="168" fontId="6" fillId="0" borderId="0" xfId="4" applyNumberFormat="1" applyFont="1" applyFill="1" applyBorder="1" applyAlignment="1" applyProtection="1">
      <alignment vertical="center"/>
    </xf>
    <xf numFmtId="168" fontId="5" fillId="0" borderId="0" xfId="4" applyNumberFormat="1" applyFont="1" applyFill="1" applyBorder="1" applyAlignment="1" applyProtection="1">
      <alignment vertical="center"/>
    </xf>
    <xf numFmtId="167" fontId="5" fillId="0" borderId="5" xfId="4" applyNumberFormat="1" applyFont="1" applyFill="1" applyBorder="1" applyAlignment="1" applyProtection="1">
      <alignment vertical="center"/>
    </xf>
    <xf numFmtId="168" fontId="5" fillId="0" borderId="5" xfId="4" applyNumberFormat="1" applyFont="1" applyFill="1" applyBorder="1" applyAlignment="1" applyProtection="1">
      <alignment vertical="center"/>
    </xf>
    <xf numFmtId="0" fontId="5" fillId="0" borderId="5" xfId="4" applyNumberFormat="1" applyFont="1" applyFill="1" applyBorder="1" applyAlignment="1" applyProtection="1">
      <alignment vertical="center"/>
    </xf>
    <xf numFmtId="167" fontId="5" fillId="0" borderId="1" xfId="4" applyNumberFormat="1" applyFont="1" applyFill="1" applyBorder="1" applyAlignment="1" applyProtection="1">
      <alignment vertical="center"/>
    </xf>
    <xf numFmtId="168" fontId="5" fillId="0" borderId="1" xfId="4" applyNumberFormat="1" applyFont="1" applyFill="1" applyBorder="1" applyAlignment="1" applyProtection="1">
      <alignment vertical="center"/>
    </xf>
    <xf numFmtId="0" fontId="5" fillId="0" borderId="1" xfId="4" applyNumberFormat="1" applyFont="1" applyFill="1" applyBorder="1" applyAlignment="1" applyProtection="1">
      <alignment vertical="center"/>
    </xf>
    <xf numFmtId="168" fontId="2" fillId="0" borderId="0" xfId="4" applyNumberFormat="1" applyFont="1" applyFill="1" applyBorder="1" applyAlignment="1" applyProtection="1">
      <alignment vertical="center"/>
    </xf>
    <xf numFmtId="8" fontId="0" fillId="0" borderId="0" xfId="0" applyNumberFormat="1"/>
    <xf numFmtId="0" fontId="2" fillId="0" borderId="0" xfId="0" applyFont="1" applyAlignment="1"/>
    <xf numFmtId="0" fontId="0" fillId="0" borderId="0" xfId="0" applyAlignment="1"/>
    <xf numFmtId="0" fontId="15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/>
    <xf numFmtId="43" fontId="15" fillId="0" borderId="0" xfId="1" applyFont="1" applyFill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/>
    <xf numFmtId="43" fontId="17" fillId="0" borderId="0" xfId="1" applyFont="1" applyFill="1" applyAlignment="1"/>
    <xf numFmtId="1" fontId="15" fillId="0" borderId="0" xfId="0" quotePrefix="1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/>
    <xf numFmtId="0" fontId="18" fillId="0" borderId="0" xfId="0" applyFont="1" applyFill="1" applyAlignment="1">
      <alignment horizontal="left"/>
    </xf>
    <xf numFmtId="166" fontId="15" fillId="0" borderId="0" xfId="1" applyNumberFormat="1" applyFont="1" applyFill="1"/>
    <xf numFmtId="43" fontId="15" fillId="0" borderId="2" xfId="1" applyFont="1" applyFill="1" applyBorder="1"/>
    <xf numFmtId="164" fontId="17" fillId="0" borderId="0" xfId="0" applyNumberFormat="1" applyFont="1" applyFill="1"/>
    <xf numFmtId="164" fontId="15" fillId="0" borderId="0" xfId="0" applyNumberFormat="1" applyFont="1" applyFill="1"/>
    <xf numFmtId="14" fontId="15" fillId="0" borderId="7" xfId="0" quotePrefix="1" applyNumberFormat="1" applyFont="1" applyFill="1" applyBorder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5" fontId="15" fillId="0" borderId="5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left"/>
    </xf>
    <xf numFmtId="43" fontId="17" fillId="0" borderId="0" xfId="1" applyFont="1" applyFill="1" applyAlignment="1">
      <alignment horizontal="center"/>
    </xf>
    <xf numFmtId="43" fontId="15" fillId="0" borderId="1" xfId="1" applyFont="1" applyFill="1" applyBorder="1" applyAlignment="1">
      <alignment horizontal="center"/>
    </xf>
    <xf numFmtId="164" fontId="18" fillId="0" borderId="0" xfId="0" applyNumberFormat="1" applyFont="1" applyFill="1" applyBorder="1"/>
    <xf numFmtId="164" fontId="18" fillId="0" borderId="0" xfId="0" applyNumberFormat="1" applyFont="1" applyFill="1"/>
    <xf numFmtId="165" fontId="17" fillId="0" borderId="2" xfId="0" applyNumberFormat="1" applyFont="1" applyFill="1" applyBorder="1" applyAlignment="1">
      <alignment horizontal="center"/>
    </xf>
    <xf numFmtId="164" fontId="17" fillId="2" borderId="0" xfId="0" applyNumberFormat="1" applyFont="1" applyFill="1"/>
    <xf numFmtId="165" fontId="17" fillId="2" borderId="0" xfId="0" applyNumberFormat="1" applyFont="1" applyFill="1" applyAlignment="1">
      <alignment horizontal="center"/>
    </xf>
    <xf numFmtId="164" fontId="19" fillId="0" borderId="0" xfId="0" applyNumberFormat="1" applyFont="1" applyFill="1"/>
    <xf numFmtId="0" fontId="16" fillId="0" borderId="0" xfId="0" applyFont="1" applyFill="1" applyAlignment="1">
      <alignment horizontal="left"/>
    </xf>
    <xf numFmtId="164" fontId="15" fillId="0" borderId="7" xfId="0" applyNumberFormat="1" applyFont="1" applyFill="1" applyBorder="1"/>
    <xf numFmtId="0" fontId="17" fillId="0" borderId="0" xfId="0" applyFont="1"/>
    <xf numFmtId="168" fontId="3" fillId="0" borderId="0" xfId="4" applyNumberFormat="1" applyFont="1" applyFill="1" applyBorder="1" applyAlignment="1" applyProtection="1">
      <alignment horizontal="center" vertical="center"/>
    </xf>
    <xf numFmtId="168" fontId="2" fillId="0" borderId="0" xfId="4" applyNumberFormat="1" applyFont="1" applyFill="1" applyBorder="1" applyAlignment="1" applyProtection="1">
      <alignment horizontal="center" vertical="center"/>
    </xf>
    <xf numFmtId="168" fontId="5" fillId="0" borderId="0" xfId="4" applyNumberFormat="1" applyFont="1" applyFill="1" applyBorder="1" applyAlignment="1" applyProtection="1">
      <alignment horizontal="center" vertical="center"/>
    </xf>
    <xf numFmtId="0" fontId="20" fillId="0" borderId="0" xfId="0" applyFont="1"/>
    <xf numFmtId="16" fontId="15" fillId="0" borderId="0" xfId="0" applyNumberFormat="1" applyFont="1" applyAlignment="1">
      <alignment horizontal="left"/>
    </xf>
    <xf numFmtId="164" fontId="17" fillId="0" borderId="0" xfId="6" applyNumberFormat="1" applyFont="1" applyFill="1"/>
  </cellXfs>
  <cellStyles count="8">
    <cellStyle name="Comma" xfId="1" builtinId="3"/>
    <cellStyle name="Comma 2" xfId="7" xr:uid="{26E29440-F24D-4C0D-AEA6-000EB639F7CD}"/>
    <cellStyle name="Followed Hyperlink" xfId="3" builtinId="9" hidden="1"/>
    <cellStyle name="Followed Hyperlink" xfId="5" builtinId="9" hidden="1"/>
    <cellStyle name="Hyperlink" xfId="2" builtinId="8"/>
    <cellStyle name="Normal" xfId="0" builtinId="0"/>
    <cellStyle name="Normal 2" xfId="4" xr:uid="{00000000-0005-0000-0000-000006000000}"/>
    <cellStyle name="Normal 3" xfId="6" xr:uid="{2B157E1A-B0F3-4784-82FE-6445AF0BE93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Cash Movement</a:t>
            </a:r>
            <a:r>
              <a:rPr lang="en-GB" baseline="0"/>
              <a:t> in Month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'Detailed Cash Flow'!$C$15:$AG$15</c:f>
              <c:numCache>
                <c:formatCode>#,##0.00\ ;\(#,##0.00\)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9-478D-A3D1-23777DB78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smooth val="0"/>
        <c:axId val="427695824"/>
        <c:axId val="427680736"/>
      </c:lineChart>
      <c:catAx>
        <c:axId val="42769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680736"/>
        <c:crossesAt val="0"/>
        <c:auto val="1"/>
        <c:lblAlgn val="ctr"/>
        <c:lblOffset val="100"/>
        <c:noMultiLvlLbl val="0"/>
      </c:catAx>
      <c:valAx>
        <c:axId val="4276807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£'s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\ ;\(#,##0.0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769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&amp;C
&amp;G</c:oddHeader>
    </c:headerFooter>
    <c:pageMargins b="0.74803149606299213" l="0.70866141732283472" r="0.70866141732283472" t="0.74803149606299213" header="0.31496062992125984" footer="0.31496062992125984"/>
    <c:pageSetup orientation="portrait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758825</xdr:colOff>
      <xdr:row>53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41725" y="878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758825</xdr:colOff>
      <xdr:row>64</xdr:row>
      <xdr:rowOff>22225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282950" y="944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8</xdr:col>
      <xdr:colOff>304800</xdr:colOff>
      <xdr:row>34</xdr:row>
      <xdr:rowOff>186418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2E0A018-2ED1-4FCA-B0E9-821219479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SH%20FLOW%20TEMPLATE%20-%20POPU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ed Cash Flo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" TargetMode="External"/><Relationship Id="rId117" Type="http://schemas.openxmlformats.org/officeDocument/2006/relationships/hyperlink" Target="https://go.xero.com/Bank/ViewTransaction.aspx?bankTransactionID=11a375c8-2af5-49dd-a9a6-6474501ca15d&amp;accountID=604bb75f-fd73-41d7-9b79-8cc506836ea4&amp;page=1&amp;pageSize=100&amp;orderBy=TransactionDate&amp;direction=DESC" TargetMode="External"/><Relationship Id="rId21" Type="http://schemas.openxmlformats.org/officeDocument/2006/relationships/hyperlink" Target="https://go.xero.com/Bank/ViewTransaction.aspx?bankTransactionID=9cae08f5-68eb-45f1-9f72-612b75734a80&amp;accountID=604bb75f-fd73-41d7-9b79-8cc506836ea4&amp;page=1&amp;pageSize=100&amp;orderBy=TransactionDate&amp;direction=DESC" TargetMode="External"/><Relationship Id="rId42" Type="http://schemas.openxmlformats.org/officeDocument/2006/relationships/hyperlink" Target="javascript:" TargetMode="External"/><Relationship Id="rId47" Type="http://schemas.openxmlformats.org/officeDocument/2006/relationships/hyperlink" Target="https://go.xero.com/Bank/ViewTransaction.aspx?bankTransactionID=0d197075-abe8-41df-9b78-b9b9741f3b5c&amp;accountID=604bb75f-fd73-41d7-9b79-8cc506836ea4&amp;page=1&amp;pageSize=100&amp;orderBy=TransactionDate&amp;direction=DESC" TargetMode="External"/><Relationship Id="rId63" Type="http://schemas.openxmlformats.org/officeDocument/2006/relationships/hyperlink" Target="https://go.xero.com/Bank/ViewTransaction.aspx?bankTransactionID=588534d2-5dfd-407a-968e-70f5f4e38072&amp;accountID=604bb75f-fd73-41d7-9b79-8cc506836ea4&amp;page=1&amp;pageSize=100&amp;orderBy=TransactionDate&amp;direction=DESC" TargetMode="External"/><Relationship Id="rId68" Type="http://schemas.openxmlformats.org/officeDocument/2006/relationships/hyperlink" Target="javascript:" TargetMode="External"/><Relationship Id="rId84" Type="http://schemas.openxmlformats.org/officeDocument/2006/relationships/hyperlink" Target="javascript:" TargetMode="External"/><Relationship Id="rId89" Type="http://schemas.openxmlformats.org/officeDocument/2006/relationships/hyperlink" Target="https://go.xero.com/Bank/ViewTransaction.aspx?bankTransactionID=af41c8eb-9148-4c8f-ae6d-e622cf6c1004&amp;accountID=604bb75f-fd73-41d7-9b79-8cc506836ea4&amp;page=1&amp;pageSize=100&amp;orderBy=TransactionDate&amp;direction=DESC" TargetMode="External"/><Relationship Id="rId112" Type="http://schemas.openxmlformats.org/officeDocument/2006/relationships/hyperlink" Target="javascript:" TargetMode="External"/><Relationship Id="rId133" Type="http://schemas.openxmlformats.org/officeDocument/2006/relationships/hyperlink" Target="https://go.xero.com/Bank/ViewTransaction.aspx?bankTransactionID=6a0b596e-1157-40d5-b57e-bd9cc881bee7&amp;accountID=604bb75f-fd73-41d7-9b79-8cc506836ea4&amp;page=1&amp;pageSize=100&amp;orderBy=TransactionDate&amp;direction=DESC" TargetMode="External"/><Relationship Id="rId138" Type="http://schemas.openxmlformats.org/officeDocument/2006/relationships/hyperlink" Target="javascript:" TargetMode="External"/><Relationship Id="rId16" Type="http://schemas.openxmlformats.org/officeDocument/2006/relationships/hyperlink" Target="javascript:" TargetMode="External"/><Relationship Id="rId107" Type="http://schemas.openxmlformats.org/officeDocument/2006/relationships/hyperlink" Target="https://go.xero.com/Bank/ViewTransaction.aspx?bankTransactionID=8b8ff5d6-21e5-4d68-9d7f-ac9626934dbb&amp;accountID=604bb75f-fd73-41d7-9b79-8cc506836ea4&amp;page=1&amp;pageSize=100&amp;orderBy=TransactionDate&amp;direction=DESC" TargetMode="External"/><Relationship Id="rId11" Type="http://schemas.openxmlformats.org/officeDocument/2006/relationships/hyperlink" Target="https://go.xero.com/Bank/ViewTransaction.aspx?bankTransactionID=dcdf5da0-9ce3-44d1-840b-15e92fb663fe&amp;accountID=604bb75f-fd73-41d7-9b79-8cc506836ea4&amp;page=1&amp;pageSize=100&amp;orderBy=TransactionDate&amp;direction=DESC" TargetMode="External"/><Relationship Id="rId32" Type="http://schemas.openxmlformats.org/officeDocument/2006/relationships/hyperlink" Target="javascript:" TargetMode="External"/><Relationship Id="rId37" Type="http://schemas.openxmlformats.org/officeDocument/2006/relationships/hyperlink" Target="https://go.xero.com/Bank/ViewTransaction.aspx?bankTransactionID=54e20daf-ce67-4f9d-a194-7665e046970e&amp;accountID=604bb75f-fd73-41d7-9b79-8cc506836ea4&amp;page=1&amp;pageSize=100&amp;orderBy=TransactionDate&amp;direction=DESC" TargetMode="External"/><Relationship Id="rId53" Type="http://schemas.openxmlformats.org/officeDocument/2006/relationships/hyperlink" Target="https://go.xero.com/Bank/ViewTransaction.aspx?bankTransactionID=dda39e42-3324-4fc7-b54d-6578528ac077&amp;accountID=604bb75f-fd73-41d7-9b79-8cc506836ea4&amp;page=1&amp;pageSize=100&amp;orderBy=TransactionDate&amp;direction=DESC" TargetMode="External"/><Relationship Id="rId58" Type="http://schemas.openxmlformats.org/officeDocument/2006/relationships/hyperlink" Target="javascript:" TargetMode="External"/><Relationship Id="rId74" Type="http://schemas.openxmlformats.org/officeDocument/2006/relationships/hyperlink" Target="javascript:" TargetMode="External"/><Relationship Id="rId79" Type="http://schemas.openxmlformats.org/officeDocument/2006/relationships/hyperlink" Target="https://go.xero.com/Bank/ViewTransaction.aspx?bankTransactionID=56db5f10-4ca8-40e2-a82b-dc8ea4888d90&amp;accountID=604bb75f-fd73-41d7-9b79-8cc506836ea4&amp;page=1&amp;pageSize=100&amp;orderBy=TransactionDate&amp;direction=DESC" TargetMode="External"/><Relationship Id="rId102" Type="http://schemas.openxmlformats.org/officeDocument/2006/relationships/hyperlink" Target="javascript:" TargetMode="External"/><Relationship Id="rId123" Type="http://schemas.openxmlformats.org/officeDocument/2006/relationships/hyperlink" Target="https://go.xero.com/Bank/ViewTransaction.aspx?bankTransactionID=761ea82e-101d-412e-a8f3-b9aa2322008d&amp;accountID=604bb75f-fd73-41d7-9b79-8cc506836ea4&amp;page=1&amp;pageSize=100&amp;orderBy=TransactionDate&amp;direction=DESC" TargetMode="External"/><Relationship Id="rId128" Type="http://schemas.openxmlformats.org/officeDocument/2006/relationships/hyperlink" Target="javascript:" TargetMode="External"/><Relationship Id="rId144" Type="http://schemas.openxmlformats.org/officeDocument/2006/relationships/hyperlink" Target="javascript:" TargetMode="External"/><Relationship Id="rId5" Type="http://schemas.openxmlformats.org/officeDocument/2006/relationships/hyperlink" Target="https://go.xero.com/Bank/ViewTransaction.aspx?bankTransactionID=56eea665-08f0-4a51-9e7e-5cad2c2b3399&amp;accountID=604bb75f-fd73-41d7-9b79-8cc506836ea4&amp;page=1&amp;pageSize=100&amp;orderBy=TransactionDate&amp;direction=DESC" TargetMode="External"/><Relationship Id="rId90" Type="http://schemas.openxmlformats.org/officeDocument/2006/relationships/hyperlink" Target="javascript:" TargetMode="External"/><Relationship Id="rId95" Type="http://schemas.openxmlformats.org/officeDocument/2006/relationships/hyperlink" Target="https://go.xero.com/Bank/ViewTransaction.aspx?bankTransactionID=4c756780-e6c6-4f9f-80da-e1fed65e2770&amp;accountID=604bb75f-fd73-41d7-9b79-8cc506836ea4&amp;page=1&amp;pageSize=100&amp;orderBy=TransactionDate&amp;direction=DESC" TargetMode="External"/><Relationship Id="rId22" Type="http://schemas.openxmlformats.org/officeDocument/2006/relationships/hyperlink" Target="javascript:" TargetMode="External"/><Relationship Id="rId27" Type="http://schemas.openxmlformats.org/officeDocument/2006/relationships/hyperlink" Target="https://go.xero.com/Bank/ViewTransaction.aspx?bankTransactionID=b71d3044-ebf5-457f-9345-605c4f2caf30&amp;accountID=604bb75f-fd73-41d7-9b79-8cc506836ea4&amp;page=1&amp;pageSize=100&amp;orderBy=TransactionDate&amp;direction=DESC" TargetMode="External"/><Relationship Id="rId43" Type="http://schemas.openxmlformats.org/officeDocument/2006/relationships/hyperlink" Target="https://go.xero.com/Bank/ViewTransaction.aspx?bankTransactionID=fe39dbf1-63c5-4b3d-8098-4658d92cef99&amp;accountID=604bb75f-fd73-41d7-9b79-8cc506836ea4&amp;page=1&amp;pageSize=100&amp;orderBy=TransactionDate&amp;direction=DESC" TargetMode="External"/><Relationship Id="rId48" Type="http://schemas.openxmlformats.org/officeDocument/2006/relationships/hyperlink" Target="javascript:" TargetMode="External"/><Relationship Id="rId64" Type="http://schemas.openxmlformats.org/officeDocument/2006/relationships/hyperlink" Target="javascript:" TargetMode="External"/><Relationship Id="rId69" Type="http://schemas.openxmlformats.org/officeDocument/2006/relationships/hyperlink" Target="https://go.xero.com/Bank/ViewTransaction.aspx?bankTransactionID=75898cac-ab0c-456e-aa60-255b534091fd&amp;accountID=604bb75f-fd73-41d7-9b79-8cc506836ea4&amp;page=1&amp;pageSize=100&amp;orderBy=TransactionDate&amp;direction=DESC" TargetMode="External"/><Relationship Id="rId113" Type="http://schemas.openxmlformats.org/officeDocument/2006/relationships/hyperlink" Target="https://go.xero.com/Bank/ViewTransaction.aspx?bankTransactionID=6cd8870b-1532-4a60-9a7a-4fdd4c36cbe6&amp;accountID=604bb75f-fd73-41d7-9b79-8cc506836ea4&amp;page=1&amp;pageSize=100&amp;orderBy=TransactionDate&amp;direction=DESC" TargetMode="External"/><Relationship Id="rId118" Type="http://schemas.openxmlformats.org/officeDocument/2006/relationships/hyperlink" Target="javascript:" TargetMode="External"/><Relationship Id="rId134" Type="http://schemas.openxmlformats.org/officeDocument/2006/relationships/hyperlink" Target="javascript:" TargetMode="External"/><Relationship Id="rId139" Type="http://schemas.openxmlformats.org/officeDocument/2006/relationships/hyperlink" Target="https://go.xero.com/Bank/ViewTransaction.aspx?bankTransactionID=b55af873-ead5-4d5d-baec-fcb2fd174eeb&amp;accountID=604bb75f-fd73-41d7-9b79-8cc506836ea4&amp;page=1&amp;pageSize=100&amp;orderBy=TransactionDate&amp;direction=DESC" TargetMode="External"/><Relationship Id="rId8" Type="http://schemas.openxmlformats.org/officeDocument/2006/relationships/hyperlink" Target="javascript:" TargetMode="External"/><Relationship Id="rId51" Type="http://schemas.openxmlformats.org/officeDocument/2006/relationships/hyperlink" Target="https://go.xero.com/Bank/ViewTransaction.aspx?bankTransactionID=ff2f5d11-1cb7-472c-9b65-821fe8a099cf&amp;accountID=604bb75f-fd73-41d7-9b79-8cc506836ea4&amp;page=1&amp;pageSize=100&amp;orderBy=TransactionDate&amp;direction=DESC" TargetMode="External"/><Relationship Id="rId72" Type="http://schemas.openxmlformats.org/officeDocument/2006/relationships/hyperlink" Target="javascript:" TargetMode="External"/><Relationship Id="rId80" Type="http://schemas.openxmlformats.org/officeDocument/2006/relationships/hyperlink" Target="javascript:" TargetMode="External"/><Relationship Id="rId85" Type="http://schemas.openxmlformats.org/officeDocument/2006/relationships/hyperlink" Target="https://go.xero.com/Bank/ViewTransaction.aspx?bankTransactionID=0dfd2479-8ead-49c7-acdc-c3cc0e1dd1f4&amp;accountID=604bb75f-fd73-41d7-9b79-8cc506836ea4&amp;page=1&amp;pageSize=100&amp;orderBy=TransactionDate&amp;direction=DESC" TargetMode="External"/><Relationship Id="rId93" Type="http://schemas.openxmlformats.org/officeDocument/2006/relationships/hyperlink" Target="https://go.xero.com/Bank/ViewTransaction.aspx?bankTransactionID=da3fd0ad-cfa1-4f4e-b177-be29ac5603c4&amp;accountID=604bb75f-fd73-41d7-9b79-8cc506836ea4&amp;page=1&amp;pageSize=100&amp;orderBy=TransactionDate&amp;direction=DESC" TargetMode="External"/><Relationship Id="rId98" Type="http://schemas.openxmlformats.org/officeDocument/2006/relationships/hyperlink" Target="javascript:" TargetMode="External"/><Relationship Id="rId121" Type="http://schemas.openxmlformats.org/officeDocument/2006/relationships/hyperlink" Target="https://go.xero.com/Bank/ViewTransaction.aspx?bankTransactionID=d07389a7-66ff-4e0c-b416-6128ef140b28&amp;accountID=604bb75f-fd73-41d7-9b79-8cc506836ea4&amp;page=1&amp;pageSize=100&amp;orderBy=TransactionDate&amp;direction=DESC" TargetMode="External"/><Relationship Id="rId142" Type="http://schemas.openxmlformats.org/officeDocument/2006/relationships/hyperlink" Target="javascript:" TargetMode="External"/><Relationship Id="rId3" Type="http://schemas.openxmlformats.org/officeDocument/2006/relationships/hyperlink" Target="https://go.xero.com/Bank/ViewTransaction.aspx?bankTransactionID=84fb648d-e7bd-42b4-8bcf-6e3da8c45b7a&amp;accountID=604bb75f-fd73-41d7-9b79-8cc506836ea4&amp;page=1&amp;pageSize=100&amp;orderBy=TransactionDate&amp;direction=DESC" TargetMode="External"/><Relationship Id="rId12" Type="http://schemas.openxmlformats.org/officeDocument/2006/relationships/hyperlink" Target="javascript:" TargetMode="External"/><Relationship Id="rId17" Type="http://schemas.openxmlformats.org/officeDocument/2006/relationships/hyperlink" Target="https://go.xero.com/Bank/ViewTransaction.aspx?bankTransactionID=c01c8307-bee5-4a30-b8cc-9893b4ac0d7f&amp;accountID=604bb75f-fd73-41d7-9b79-8cc506836ea4&amp;page=1&amp;pageSize=100&amp;orderBy=TransactionDate&amp;direction=DESC" TargetMode="External"/><Relationship Id="rId25" Type="http://schemas.openxmlformats.org/officeDocument/2006/relationships/hyperlink" Target="https://go.xero.com/Bank/ViewTransaction.aspx?bankTransactionID=e3bf4ddd-a24e-45c8-9b97-fb842480b247&amp;accountID=604bb75f-fd73-41d7-9b79-8cc506836ea4&amp;page=1&amp;pageSize=100&amp;orderBy=TransactionDate&amp;direction=DESC" TargetMode="External"/><Relationship Id="rId33" Type="http://schemas.openxmlformats.org/officeDocument/2006/relationships/hyperlink" Target="https://go.xero.com/Bank/ViewTransaction.aspx?bankTransactionID=21414ba0-a4c6-43ea-b6a3-ca082aed9ece&amp;accountID=604bb75f-fd73-41d7-9b79-8cc506836ea4&amp;page=1&amp;pageSize=100&amp;orderBy=TransactionDate&amp;direction=DESC" TargetMode="External"/><Relationship Id="rId38" Type="http://schemas.openxmlformats.org/officeDocument/2006/relationships/hyperlink" Target="javascript:" TargetMode="External"/><Relationship Id="rId46" Type="http://schemas.openxmlformats.org/officeDocument/2006/relationships/hyperlink" Target="javascript:" TargetMode="External"/><Relationship Id="rId59" Type="http://schemas.openxmlformats.org/officeDocument/2006/relationships/hyperlink" Target="https://go.xero.com/Bank/ViewTransaction.aspx?bankTransactionID=48ca4d7e-f981-4bb6-8915-cf33099caab1&amp;accountID=604bb75f-fd73-41d7-9b79-8cc506836ea4&amp;page=1&amp;pageSize=100&amp;orderBy=TransactionDate&amp;direction=DESC" TargetMode="External"/><Relationship Id="rId67" Type="http://schemas.openxmlformats.org/officeDocument/2006/relationships/hyperlink" Target="https://go.xero.com/Bank/ViewTransaction.aspx?bankTransactionID=22033ad0-0d9c-42dd-905f-41237bbbf1a9&amp;accountID=604bb75f-fd73-41d7-9b79-8cc506836ea4&amp;page=1&amp;pageSize=100&amp;orderBy=TransactionDate&amp;direction=DESC" TargetMode="External"/><Relationship Id="rId103" Type="http://schemas.openxmlformats.org/officeDocument/2006/relationships/hyperlink" Target="https://go.xero.com/Bank/ViewTransaction.aspx?bankTransactionID=cb86566a-2106-4901-a1bf-1beabbce1576&amp;accountID=604bb75f-fd73-41d7-9b79-8cc506836ea4&amp;page=1&amp;pageSize=100&amp;orderBy=TransactionDate&amp;direction=DESC" TargetMode="External"/><Relationship Id="rId108" Type="http://schemas.openxmlformats.org/officeDocument/2006/relationships/hyperlink" Target="javascript:" TargetMode="External"/><Relationship Id="rId116" Type="http://schemas.openxmlformats.org/officeDocument/2006/relationships/hyperlink" Target="javascript:" TargetMode="External"/><Relationship Id="rId124" Type="http://schemas.openxmlformats.org/officeDocument/2006/relationships/hyperlink" Target="javascript:" TargetMode="External"/><Relationship Id="rId129" Type="http://schemas.openxmlformats.org/officeDocument/2006/relationships/hyperlink" Target="https://go.xero.com/Bank/ViewTransaction.aspx?bankTransactionID=d52dab62-671b-4cf3-9abc-bf0c75cf14f6&amp;accountID=604bb75f-fd73-41d7-9b79-8cc506836ea4&amp;page=1&amp;pageSize=100&amp;orderBy=TransactionDate&amp;direction=DESC" TargetMode="External"/><Relationship Id="rId137" Type="http://schemas.openxmlformats.org/officeDocument/2006/relationships/hyperlink" Target="https://go.xero.com/Bank/ViewTransaction.aspx?bankTransactionID=8287222e-8206-463f-bc5b-83270395dfad&amp;accountID=604bb75f-fd73-41d7-9b79-8cc506836ea4&amp;page=1&amp;pageSize=100&amp;orderBy=TransactionDate&amp;direction=DESC" TargetMode="External"/><Relationship Id="rId20" Type="http://schemas.openxmlformats.org/officeDocument/2006/relationships/hyperlink" Target="javascript:" TargetMode="External"/><Relationship Id="rId41" Type="http://schemas.openxmlformats.org/officeDocument/2006/relationships/hyperlink" Target="https://go.xero.com/Bank/ViewTransaction.aspx?bankTransactionID=854faf13-452a-4d81-badb-ab3cde070070&amp;accountID=604bb75f-fd73-41d7-9b79-8cc506836ea4&amp;page=1&amp;pageSize=100&amp;orderBy=TransactionDate&amp;direction=DESC" TargetMode="External"/><Relationship Id="rId54" Type="http://schemas.openxmlformats.org/officeDocument/2006/relationships/hyperlink" Target="javascript:" TargetMode="External"/><Relationship Id="rId62" Type="http://schemas.openxmlformats.org/officeDocument/2006/relationships/hyperlink" Target="javascript:" TargetMode="External"/><Relationship Id="rId70" Type="http://schemas.openxmlformats.org/officeDocument/2006/relationships/hyperlink" Target="javascript:" TargetMode="External"/><Relationship Id="rId75" Type="http://schemas.openxmlformats.org/officeDocument/2006/relationships/hyperlink" Target="https://go.xero.com/Bank/ViewTransaction.aspx?bankTransactionID=57d969a8-11c0-431d-903f-64cb2d577894&amp;accountID=604bb75f-fd73-41d7-9b79-8cc506836ea4&amp;page=1&amp;pageSize=100&amp;orderBy=TransactionDate&amp;direction=DESC" TargetMode="External"/><Relationship Id="rId83" Type="http://schemas.openxmlformats.org/officeDocument/2006/relationships/hyperlink" Target="https://go.xero.com/Bank/ViewTransaction.aspx?bankTransactionID=cacb8e27-6cb4-4cf5-9e03-6fedd38b03cd&amp;accountID=604bb75f-fd73-41d7-9b79-8cc506836ea4&amp;page=1&amp;pageSize=100&amp;orderBy=TransactionDate&amp;direction=DESC" TargetMode="External"/><Relationship Id="rId88" Type="http://schemas.openxmlformats.org/officeDocument/2006/relationships/hyperlink" Target="javascript:" TargetMode="External"/><Relationship Id="rId91" Type="http://schemas.openxmlformats.org/officeDocument/2006/relationships/hyperlink" Target="https://go.xero.com/Bank/ViewTransaction.aspx?bankTransactionID=fcdee47d-ce79-455e-83f2-91a97ff99d4c&amp;accountID=604bb75f-fd73-41d7-9b79-8cc506836ea4&amp;page=1&amp;pageSize=100&amp;orderBy=TransactionDate&amp;direction=DESC" TargetMode="External"/><Relationship Id="rId96" Type="http://schemas.openxmlformats.org/officeDocument/2006/relationships/hyperlink" Target="javascript:" TargetMode="External"/><Relationship Id="rId111" Type="http://schemas.openxmlformats.org/officeDocument/2006/relationships/hyperlink" Target="https://go.xero.com/Bank/ViewTransaction.aspx?bankTransactionID=dd518516-cb8d-4da6-b1ba-4c8eae6bc203&amp;accountID=604bb75f-fd73-41d7-9b79-8cc506836ea4&amp;page=1&amp;pageSize=100&amp;orderBy=TransactionDate&amp;direction=DESC" TargetMode="External"/><Relationship Id="rId132" Type="http://schemas.openxmlformats.org/officeDocument/2006/relationships/hyperlink" Target="javascript:" TargetMode="External"/><Relationship Id="rId140" Type="http://schemas.openxmlformats.org/officeDocument/2006/relationships/hyperlink" Target="javascript:" TargetMode="External"/><Relationship Id="rId1" Type="http://schemas.openxmlformats.org/officeDocument/2006/relationships/hyperlink" Target="https://go.xero.com/Bank/ViewTransaction.aspx?bankTransactionID=ce443c0d-ff83-4a79-aace-e6cf7ecab0fa&amp;accountID=604bb75f-fd73-41d7-9b79-8cc506836ea4&amp;page=1&amp;pageSize=100&amp;orderBy=TransactionDate&amp;direction=DESC" TargetMode="External"/><Relationship Id="rId6" Type="http://schemas.openxmlformats.org/officeDocument/2006/relationships/hyperlink" Target="javascript:" TargetMode="External"/><Relationship Id="rId15" Type="http://schemas.openxmlformats.org/officeDocument/2006/relationships/hyperlink" Target="https://go.xero.com/Bank/ViewTransaction.aspx?bankTransactionID=7a6667fd-a7c4-4332-970f-a0af8c205e75&amp;accountID=604bb75f-fd73-41d7-9b79-8cc506836ea4&amp;page=1&amp;pageSize=100&amp;orderBy=TransactionDate&amp;direction=DESC" TargetMode="External"/><Relationship Id="rId23" Type="http://schemas.openxmlformats.org/officeDocument/2006/relationships/hyperlink" Target="https://go.xero.com/Bank/ViewTransaction.aspx?bankTransactionID=1c028892-9364-4d27-8b06-67c6d482bc1b&amp;accountID=604bb75f-fd73-41d7-9b79-8cc506836ea4&amp;page=1&amp;pageSize=100&amp;orderBy=TransactionDate&amp;direction=DESC" TargetMode="External"/><Relationship Id="rId28" Type="http://schemas.openxmlformats.org/officeDocument/2006/relationships/hyperlink" Target="javascript:" TargetMode="External"/><Relationship Id="rId36" Type="http://schemas.openxmlformats.org/officeDocument/2006/relationships/hyperlink" Target="javascript:" TargetMode="External"/><Relationship Id="rId49" Type="http://schemas.openxmlformats.org/officeDocument/2006/relationships/hyperlink" Target="https://go.xero.com/Bank/ViewTransaction.aspx?bankTransactionID=c466d672-a027-4b92-a8b1-366e23476860&amp;accountID=604bb75f-fd73-41d7-9b79-8cc506836ea4&amp;page=1&amp;pageSize=100&amp;orderBy=TransactionDate&amp;direction=DESC" TargetMode="External"/><Relationship Id="rId57" Type="http://schemas.openxmlformats.org/officeDocument/2006/relationships/hyperlink" Target="https://go.xero.com/Bank/ViewTransaction.aspx?bankTransactionID=3b2f26bb-57ce-4cb1-8f28-dbb65416f53d&amp;accountID=604bb75f-fd73-41d7-9b79-8cc506836ea4&amp;page=1&amp;pageSize=100&amp;orderBy=TransactionDate&amp;direction=DESC" TargetMode="External"/><Relationship Id="rId106" Type="http://schemas.openxmlformats.org/officeDocument/2006/relationships/hyperlink" Target="javascript:" TargetMode="External"/><Relationship Id="rId114" Type="http://schemas.openxmlformats.org/officeDocument/2006/relationships/hyperlink" Target="javascript:" TargetMode="External"/><Relationship Id="rId119" Type="http://schemas.openxmlformats.org/officeDocument/2006/relationships/hyperlink" Target="https://go.xero.com/Bank/ViewTransaction.aspx?bankTransactionID=ada675b7-c0bb-4bdc-83eb-d8de1a7cf56f&amp;accountID=604bb75f-fd73-41d7-9b79-8cc506836ea4&amp;page=1&amp;pageSize=100&amp;orderBy=TransactionDate&amp;direction=DESC" TargetMode="External"/><Relationship Id="rId127" Type="http://schemas.openxmlformats.org/officeDocument/2006/relationships/hyperlink" Target="https://go.xero.com/Bank/ViewTransaction.aspx?bankTransactionID=7675ab99-9564-4403-a9ec-d7c27cbfc0e4&amp;accountID=604bb75f-fd73-41d7-9b79-8cc506836ea4&amp;page=1&amp;pageSize=100&amp;orderBy=TransactionDate&amp;direction=DESC" TargetMode="External"/><Relationship Id="rId10" Type="http://schemas.openxmlformats.org/officeDocument/2006/relationships/hyperlink" Target="javascript:" TargetMode="External"/><Relationship Id="rId31" Type="http://schemas.openxmlformats.org/officeDocument/2006/relationships/hyperlink" Target="https://go.xero.com/Bank/ViewTransaction.aspx?bankTransactionID=f525645f-084c-4a54-9911-09d352560924&amp;accountID=604bb75f-fd73-41d7-9b79-8cc506836ea4&amp;page=1&amp;pageSize=100&amp;orderBy=TransactionDate&amp;direction=DESC" TargetMode="External"/><Relationship Id="rId44" Type="http://schemas.openxmlformats.org/officeDocument/2006/relationships/hyperlink" Target="javascript:" TargetMode="External"/><Relationship Id="rId52" Type="http://schemas.openxmlformats.org/officeDocument/2006/relationships/hyperlink" Target="javascript:" TargetMode="External"/><Relationship Id="rId60" Type="http://schemas.openxmlformats.org/officeDocument/2006/relationships/hyperlink" Target="javascript:" TargetMode="External"/><Relationship Id="rId65" Type="http://schemas.openxmlformats.org/officeDocument/2006/relationships/hyperlink" Target="https://go.xero.com/Bank/ViewTransaction.aspx?bankTransactionID=5065f840-9bae-4026-a3bb-2310e1c77edf&amp;accountID=604bb75f-fd73-41d7-9b79-8cc506836ea4&amp;page=1&amp;pageSize=100&amp;orderBy=TransactionDate&amp;direction=DESC" TargetMode="External"/><Relationship Id="rId73" Type="http://schemas.openxmlformats.org/officeDocument/2006/relationships/hyperlink" Target="https://go.xero.com/Bank/ViewTransaction.aspx?bankTransactionID=c5889c59-494a-4d23-94ed-fbcf0cf2523e&amp;accountID=604bb75f-fd73-41d7-9b79-8cc506836ea4&amp;page=1&amp;pageSize=100&amp;orderBy=TransactionDate&amp;direction=DESC" TargetMode="External"/><Relationship Id="rId78" Type="http://schemas.openxmlformats.org/officeDocument/2006/relationships/hyperlink" Target="javascript:" TargetMode="External"/><Relationship Id="rId81" Type="http://schemas.openxmlformats.org/officeDocument/2006/relationships/hyperlink" Target="https://go.xero.com/Bank/ViewTransaction.aspx?bankTransactionID=4ca132e6-7aeb-48fb-a85b-8a3aa5ee6a9f&amp;accountID=604bb75f-fd73-41d7-9b79-8cc506836ea4&amp;page=1&amp;pageSize=100&amp;orderBy=TransactionDate&amp;direction=DESC" TargetMode="External"/><Relationship Id="rId86" Type="http://schemas.openxmlformats.org/officeDocument/2006/relationships/hyperlink" Target="javascript:" TargetMode="External"/><Relationship Id="rId94" Type="http://schemas.openxmlformats.org/officeDocument/2006/relationships/hyperlink" Target="javascript:" TargetMode="External"/><Relationship Id="rId99" Type="http://schemas.openxmlformats.org/officeDocument/2006/relationships/hyperlink" Target="https://go.xero.com/Bank/ViewTransaction.aspx?bankTransactionID=ece157fb-c13e-42c5-a543-e3939cd43b2b&amp;accountID=604bb75f-fd73-41d7-9b79-8cc506836ea4&amp;page=1&amp;pageSize=100&amp;orderBy=TransactionDate&amp;direction=DESC" TargetMode="External"/><Relationship Id="rId101" Type="http://schemas.openxmlformats.org/officeDocument/2006/relationships/hyperlink" Target="https://go.xero.com/Bank/ViewTransaction.aspx?bankTransactionID=827e961b-57e0-45cf-b47c-af710442d03e&amp;accountID=604bb75f-fd73-41d7-9b79-8cc506836ea4&amp;page=1&amp;pageSize=100&amp;orderBy=TransactionDate&amp;direction=DESC" TargetMode="External"/><Relationship Id="rId122" Type="http://schemas.openxmlformats.org/officeDocument/2006/relationships/hyperlink" Target="javascript:" TargetMode="External"/><Relationship Id="rId130" Type="http://schemas.openxmlformats.org/officeDocument/2006/relationships/hyperlink" Target="javascript:" TargetMode="External"/><Relationship Id="rId135" Type="http://schemas.openxmlformats.org/officeDocument/2006/relationships/hyperlink" Target="https://go.xero.com/Bank/ViewTransaction.aspx?bankTransactionID=0f55a662-48c3-4e3f-a4f7-fc0d198f3727&amp;accountID=604bb75f-fd73-41d7-9b79-8cc506836ea4&amp;page=1&amp;pageSize=100&amp;orderBy=TransactionDate&amp;direction=DESC" TargetMode="External"/><Relationship Id="rId143" Type="http://schemas.openxmlformats.org/officeDocument/2006/relationships/hyperlink" Target="https://go.xero.com/Bank/ViewTransaction.aspx?bankTransactionID=3765b6de-91ba-46ab-b30e-2e156e722355&amp;accountID=604bb75f-fd73-41d7-9b79-8cc506836ea4&amp;page=1&amp;pageSize=100&amp;orderBy=TransactionDate&amp;direction=DESC" TargetMode="External"/><Relationship Id="rId4" Type="http://schemas.openxmlformats.org/officeDocument/2006/relationships/hyperlink" Target="javascript:" TargetMode="External"/><Relationship Id="rId9" Type="http://schemas.openxmlformats.org/officeDocument/2006/relationships/hyperlink" Target="https://go.xero.com/Bank/ViewTransaction.aspx?bankTransactionID=d06c7ad1-f309-4dc1-8678-3b2bf06b7494&amp;accountID=604bb75f-fd73-41d7-9b79-8cc506836ea4&amp;page=1&amp;pageSize=100&amp;orderBy=TransactionDate&amp;direction=DESC" TargetMode="External"/><Relationship Id="rId13" Type="http://schemas.openxmlformats.org/officeDocument/2006/relationships/hyperlink" Target="https://go.xero.com/Bank/ViewTransaction.aspx?bankTransactionID=369948a9-5ad3-4c57-ae01-893664a63a38&amp;accountID=604bb75f-fd73-41d7-9b79-8cc506836ea4&amp;page=1&amp;pageSize=100&amp;orderBy=TransactionDate&amp;direction=DESC" TargetMode="External"/><Relationship Id="rId18" Type="http://schemas.openxmlformats.org/officeDocument/2006/relationships/hyperlink" Target="javascript:" TargetMode="External"/><Relationship Id="rId39" Type="http://schemas.openxmlformats.org/officeDocument/2006/relationships/hyperlink" Target="https://go.xero.com/Bank/ViewTransaction.aspx?bankTransactionID=821a4412-aabb-4e1a-a924-fa11769325e9&amp;accountID=604bb75f-fd73-41d7-9b79-8cc506836ea4&amp;page=1&amp;pageSize=100&amp;orderBy=TransactionDate&amp;direction=DESC" TargetMode="External"/><Relationship Id="rId109" Type="http://schemas.openxmlformats.org/officeDocument/2006/relationships/hyperlink" Target="https://go.xero.com/Bank/ViewTransaction.aspx?bankTransactionID=5f0f900d-5b08-4a79-8e3e-66dfa279568e&amp;accountID=604bb75f-fd73-41d7-9b79-8cc506836ea4&amp;page=1&amp;pageSize=100&amp;orderBy=TransactionDate&amp;direction=DESC" TargetMode="External"/><Relationship Id="rId34" Type="http://schemas.openxmlformats.org/officeDocument/2006/relationships/hyperlink" Target="javascript:" TargetMode="External"/><Relationship Id="rId50" Type="http://schemas.openxmlformats.org/officeDocument/2006/relationships/hyperlink" Target="javascript:" TargetMode="External"/><Relationship Id="rId55" Type="http://schemas.openxmlformats.org/officeDocument/2006/relationships/hyperlink" Target="https://go.xero.com/Bank/ViewTransaction.aspx?bankTransactionID=5dbe6e38-20dc-4ce2-a5b3-e01c75b2c31f&amp;accountID=604bb75f-fd73-41d7-9b79-8cc506836ea4&amp;page=1&amp;pageSize=100&amp;orderBy=TransactionDate&amp;direction=DESC" TargetMode="External"/><Relationship Id="rId76" Type="http://schemas.openxmlformats.org/officeDocument/2006/relationships/hyperlink" Target="javascript:" TargetMode="External"/><Relationship Id="rId97" Type="http://schemas.openxmlformats.org/officeDocument/2006/relationships/hyperlink" Target="https://go.xero.com/Bank/ViewTransaction.aspx?bankTransactionID=7f61ef17-9369-4d7b-8978-78b6698e16b9&amp;accountID=604bb75f-fd73-41d7-9b79-8cc506836ea4&amp;page=1&amp;pageSize=100&amp;orderBy=TransactionDate&amp;direction=DESC" TargetMode="External"/><Relationship Id="rId104" Type="http://schemas.openxmlformats.org/officeDocument/2006/relationships/hyperlink" Target="javascript:" TargetMode="External"/><Relationship Id="rId120" Type="http://schemas.openxmlformats.org/officeDocument/2006/relationships/hyperlink" Target="javascript:" TargetMode="External"/><Relationship Id="rId125" Type="http://schemas.openxmlformats.org/officeDocument/2006/relationships/hyperlink" Target="https://go.xero.com/Bank/ViewTransaction.aspx?bankTransactionID=09e2087a-2345-4407-81fc-ef4538a3fb04&amp;accountID=604bb75f-fd73-41d7-9b79-8cc506836ea4&amp;page=1&amp;pageSize=100&amp;orderBy=TransactionDate&amp;direction=DESC" TargetMode="External"/><Relationship Id="rId141" Type="http://schemas.openxmlformats.org/officeDocument/2006/relationships/hyperlink" Target="https://go.xero.com/Bank/ViewTransaction.aspx?bankTransactionID=9ae95402-4c68-4cc4-b914-80cb2f1c64a3&amp;accountID=604bb75f-fd73-41d7-9b79-8cc506836ea4&amp;page=1&amp;pageSize=100&amp;orderBy=TransactionDate&amp;direction=DESC" TargetMode="External"/><Relationship Id="rId7" Type="http://schemas.openxmlformats.org/officeDocument/2006/relationships/hyperlink" Target="https://go.xero.com/Bank/ViewTransaction.aspx?bankTransactionID=887023c3-dfdb-4022-bfcf-a9af97009238&amp;accountID=604bb75f-fd73-41d7-9b79-8cc506836ea4&amp;page=1&amp;pageSize=100&amp;orderBy=TransactionDate&amp;direction=DESC" TargetMode="External"/><Relationship Id="rId71" Type="http://schemas.openxmlformats.org/officeDocument/2006/relationships/hyperlink" Target="https://go.xero.com/Bank/ViewTransaction.aspx?bankTransactionID=793b15b8-1d4e-49ef-9370-94acaf852854&amp;accountID=604bb75f-fd73-41d7-9b79-8cc506836ea4&amp;page=1&amp;pageSize=100&amp;orderBy=TransactionDate&amp;direction=DESC" TargetMode="External"/><Relationship Id="rId92" Type="http://schemas.openxmlformats.org/officeDocument/2006/relationships/hyperlink" Target="javascript:" TargetMode="External"/><Relationship Id="rId2" Type="http://schemas.openxmlformats.org/officeDocument/2006/relationships/hyperlink" Target="javascript:" TargetMode="External"/><Relationship Id="rId29" Type="http://schemas.openxmlformats.org/officeDocument/2006/relationships/hyperlink" Target="https://go.xero.com/Bank/ViewTransaction.aspx?bankTransactionID=e2fa2ae8-424f-4a37-b439-d12629841bde&amp;accountID=604bb75f-fd73-41d7-9b79-8cc506836ea4&amp;page=1&amp;pageSize=100&amp;orderBy=TransactionDate&amp;direction=DESC" TargetMode="External"/><Relationship Id="rId24" Type="http://schemas.openxmlformats.org/officeDocument/2006/relationships/hyperlink" Target="javascript:" TargetMode="External"/><Relationship Id="rId40" Type="http://schemas.openxmlformats.org/officeDocument/2006/relationships/hyperlink" Target="javascript:" TargetMode="External"/><Relationship Id="rId45" Type="http://schemas.openxmlformats.org/officeDocument/2006/relationships/hyperlink" Target="https://go.xero.com/Bank/ViewTransaction.aspx?bankTransactionID=d3aa41be-29ee-4060-8a78-d0c0fdcf209d&amp;accountID=604bb75f-fd73-41d7-9b79-8cc506836ea4&amp;page=1&amp;pageSize=100&amp;orderBy=TransactionDate&amp;direction=DESC" TargetMode="External"/><Relationship Id="rId66" Type="http://schemas.openxmlformats.org/officeDocument/2006/relationships/hyperlink" Target="javascript:" TargetMode="External"/><Relationship Id="rId87" Type="http://schemas.openxmlformats.org/officeDocument/2006/relationships/hyperlink" Target="https://go.xero.com/Bank/ViewTransaction.aspx?bankTransactionID=882c6a16-1616-4e88-9736-ce1b00535413&amp;accountID=604bb75f-fd73-41d7-9b79-8cc506836ea4&amp;page=1&amp;pageSize=100&amp;orderBy=TransactionDate&amp;direction=DESC" TargetMode="External"/><Relationship Id="rId110" Type="http://schemas.openxmlformats.org/officeDocument/2006/relationships/hyperlink" Target="javascript:" TargetMode="External"/><Relationship Id="rId115" Type="http://schemas.openxmlformats.org/officeDocument/2006/relationships/hyperlink" Target="https://go.xero.com/Bank/ViewTransaction.aspx?bankTransactionID=727ec0e6-42a1-40bd-9a3c-4781cd7f7f9e&amp;accountID=604bb75f-fd73-41d7-9b79-8cc506836ea4&amp;page=1&amp;pageSize=100&amp;orderBy=TransactionDate&amp;direction=DESC" TargetMode="External"/><Relationship Id="rId131" Type="http://schemas.openxmlformats.org/officeDocument/2006/relationships/hyperlink" Target="https://go.xero.com/Bank/ViewTransaction.aspx?bankTransactionID=16392587-6b19-4efe-a25e-6cabb9864344&amp;accountID=604bb75f-fd73-41d7-9b79-8cc506836ea4&amp;page=1&amp;pageSize=100&amp;orderBy=TransactionDate&amp;direction=DESC" TargetMode="External"/><Relationship Id="rId136" Type="http://schemas.openxmlformats.org/officeDocument/2006/relationships/hyperlink" Target="javascript:" TargetMode="External"/><Relationship Id="rId61" Type="http://schemas.openxmlformats.org/officeDocument/2006/relationships/hyperlink" Target="https://go.xero.com/Bank/ViewTransaction.aspx?bankTransactionID=ca0a373d-586c-4c40-9a54-0b4bc232b39c&amp;accountID=604bb75f-fd73-41d7-9b79-8cc506836ea4&amp;page=1&amp;pageSize=100&amp;orderBy=TransactionDate&amp;direction=DESC" TargetMode="External"/><Relationship Id="rId82" Type="http://schemas.openxmlformats.org/officeDocument/2006/relationships/hyperlink" Target="javascript:" TargetMode="External"/><Relationship Id="rId19" Type="http://schemas.openxmlformats.org/officeDocument/2006/relationships/hyperlink" Target="https://go.xero.com/Bank/ViewTransaction.aspx?bankTransactionID=678dcb4a-1537-4ac3-b194-c1c125b1c396&amp;accountID=604bb75f-fd73-41d7-9b79-8cc506836ea4&amp;page=1&amp;pageSize=100&amp;orderBy=TransactionDate&amp;direction=DESC" TargetMode="External"/><Relationship Id="rId14" Type="http://schemas.openxmlformats.org/officeDocument/2006/relationships/hyperlink" Target="javascript:" TargetMode="External"/><Relationship Id="rId30" Type="http://schemas.openxmlformats.org/officeDocument/2006/relationships/hyperlink" Target="javascript:" TargetMode="External"/><Relationship Id="rId35" Type="http://schemas.openxmlformats.org/officeDocument/2006/relationships/hyperlink" Target="https://go.xero.com/Bank/ViewTransaction.aspx?bankTransactionID=763eaf39-db0d-445d-b1e6-19d227a74f95&amp;accountID=604bb75f-fd73-41d7-9b79-8cc506836ea4&amp;page=1&amp;pageSize=100&amp;orderBy=TransactionDate&amp;direction=DESC" TargetMode="External"/><Relationship Id="rId56" Type="http://schemas.openxmlformats.org/officeDocument/2006/relationships/hyperlink" Target="javascript:" TargetMode="External"/><Relationship Id="rId77" Type="http://schemas.openxmlformats.org/officeDocument/2006/relationships/hyperlink" Target="https://go.xero.com/Bank/ViewTransaction.aspx?bankTransactionID=fc18b465-ddb1-4c2a-afe6-71ddff55ba90&amp;accountID=604bb75f-fd73-41d7-9b79-8cc506836ea4&amp;page=1&amp;pageSize=100&amp;orderBy=TransactionDate&amp;direction=DESC" TargetMode="External"/><Relationship Id="rId100" Type="http://schemas.openxmlformats.org/officeDocument/2006/relationships/hyperlink" Target="javascript:" TargetMode="External"/><Relationship Id="rId105" Type="http://schemas.openxmlformats.org/officeDocument/2006/relationships/hyperlink" Target="https://go.xero.com/Bank/ViewTransaction.aspx?bankTransactionID=f2be65c9-e887-429a-a725-4ba71c56be59&amp;accountID=604bb75f-fd73-41d7-9b79-8cc506836ea4&amp;page=1&amp;pageSize=100&amp;orderBy=TransactionDate&amp;direction=DESC" TargetMode="External"/><Relationship Id="rId126" Type="http://schemas.openxmlformats.org/officeDocument/2006/relationships/hyperlink" Target="javascript: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F87A-F49D-49C4-95C4-F81608356F71}">
  <dimension ref="A1:A46"/>
  <sheetViews>
    <sheetView zoomScaleNormal="100" workbookViewId="0">
      <selection activeCell="B25" sqref="B25"/>
    </sheetView>
  </sheetViews>
  <sheetFormatPr defaultRowHeight="15.75" x14ac:dyDescent="0.25"/>
  <cols>
    <col min="1" max="1" width="96.42578125" style="58" bestFit="1" customWidth="1"/>
    <col min="2" max="2" width="88.28515625" style="58" bestFit="1" customWidth="1"/>
    <col min="3" max="16384" width="9.140625" style="58"/>
  </cols>
  <sheetData>
    <row r="1" spans="1:1" x14ac:dyDescent="0.25">
      <c r="A1" s="58" t="s">
        <v>347</v>
      </c>
    </row>
    <row r="2" spans="1:1" x14ac:dyDescent="0.25">
      <c r="A2" s="58" t="s">
        <v>345</v>
      </c>
    </row>
    <row r="4" spans="1:1" x14ac:dyDescent="0.25">
      <c r="A4" s="58" t="s">
        <v>346</v>
      </c>
    </row>
    <row r="6" spans="1:1" x14ac:dyDescent="0.25">
      <c r="A6" s="89" t="s">
        <v>332</v>
      </c>
    </row>
    <row r="7" spans="1:1" x14ac:dyDescent="0.25">
      <c r="A7" s="58" t="s">
        <v>329</v>
      </c>
    </row>
    <row r="9" spans="1:1" x14ac:dyDescent="0.25">
      <c r="A9" s="58" t="s">
        <v>348</v>
      </c>
    </row>
    <row r="11" spans="1:1" x14ac:dyDescent="0.25">
      <c r="A11" s="58" t="s">
        <v>330</v>
      </c>
    </row>
    <row r="12" spans="1:1" x14ac:dyDescent="0.25">
      <c r="A12" s="58" t="s">
        <v>328</v>
      </c>
    </row>
    <row r="14" spans="1:1" x14ac:dyDescent="0.25">
      <c r="A14" s="58" t="s">
        <v>331</v>
      </c>
    </row>
    <row r="15" spans="1:1" x14ac:dyDescent="0.25">
      <c r="A15" s="58" t="s">
        <v>333</v>
      </c>
    </row>
    <row r="16" spans="1:1" x14ac:dyDescent="0.25">
      <c r="A16" s="58" t="s">
        <v>343</v>
      </c>
    </row>
    <row r="17" spans="1:1" x14ac:dyDescent="0.25">
      <c r="A17" s="58" t="s">
        <v>334</v>
      </c>
    </row>
    <row r="19" spans="1:1" x14ac:dyDescent="0.25">
      <c r="A19" s="58" t="s">
        <v>335</v>
      </c>
    </row>
    <row r="20" spans="1:1" x14ac:dyDescent="0.25">
      <c r="A20" s="58" t="s">
        <v>336</v>
      </c>
    </row>
    <row r="22" spans="1:1" x14ac:dyDescent="0.25">
      <c r="A22" s="58" t="s">
        <v>337</v>
      </c>
    </row>
    <row r="24" spans="1:1" x14ac:dyDescent="0.25">
      <c r="A24" s="58" t="s">
        <v>338</v>
      </c>
    </row>
    <row r="25" spans="1:1" x14ac:dyDescent="0.25">
      <c r="A25" s="72" t="s">
        <v>339</v>
      </c>
    </row>
    <row r="26" spans="1:1" x14ac:dyDescent="0.25">
      <c r="A26" s="72"/>
    </row>
    <row r="27" spans="1:1" x14ac:dyDescent="0.25">
      <c r="A27" s="72" t="s">
        <v>340</v>
      </c>
    </row>
    <row r="28" spans="1:1" x14ac:dyDescent="0.25">
      <c r="A28" s="72" t="s">
        <v>341</v>
      </c>
    </row>
    <row r="29" spans="1:1" x14ac:dyDescent="0.25">
      <c r="A29" s="72" t="s">
        <v>342</v>
      </c>
    </row>
    <row r="31" spans="1:1" x14ac:dyDescent="0.25">
      <c r="A31" s="58" t="s">
        <v>349</v>
      </c>
    </row>
    <row r="32" spans="1:1" x14ac:dyDescent="0.25">
      <c r="A32" s="58" t="s">
        <v>350</v>
      </c>
    </row>
    <row r="43" spans="1:1" x14ac:dyDescent="0.25">
      <c r="A43" s="89" t="s">
        <v>324</v>
      </c>
    </row>
    <row r="44" spans="1:1" x14ac:dyDescent="0.25">
      <c r="A44" s="58" t="s">
        <v>325</v>
      </c>
    </row>
    <row r="45" spans="1:1" x14ac:dyDescent="0.25">
      <c r="A45" s="58" t="s">
        <v>326</v>
      </c>
    </row>
    <row r="46" spans="1:1" x14ac:dyDescent="0.25">
      <c r="A46" s="58" t="s">
        <v>327</v>
      </c>
    </row>
  </sheetData>
  <pageMargins left="0.7" right="0.7" top="0.75" bottom="0.75" header="0.3" footer="0.3"/>
  <pageSetup paperSize="9" orientation="portrait" r:id="rId1"/>
  <headerFooter>
    <oddHeader>&amp;C
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F65"/>
  <sheetViews>
    <sheetView workbookViewId="0">
      <selection activeCell="L34" sqref="L34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262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261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243</v>
      </c>
      <c r="B9" s="46">
        <v>8662.91</v>
      </c>
      <c r="C9" s="45">
        <f t="shared" ref="C9:C15" si="0">IF(ISERROR(B9/25605.14),"",B9/25605.14)</f>
        <v>0.33832699215860568</v>
      </c>
      <c r="D9" s="46">
        <v>8662.91</v>
      </c>
      <c r="E9" s="45">
        <f t="shared" ref="E9:E15" si="1">IF(ISERROR(IF(B9&gt;D9,ABS(B9-D9)/ABS(D9),0-ABS((B9-D9)/ABS(D9)))),"",IF(B9&gt;D9,ABS(B9-D9)/ABS(D9),0-ABS((B9-D9)/ABS(D9))))</f>
        <v>0</v>
      </c>
      <c r="F9" s="44"/>
    </row>
    <row r="10" spans="1:6" ht="12.75" customHeight="1" x14ac:dyDescent="0.2">
      <c r="A10" s="46" t="s">
        <v>242</v>
      </c>
      <c r="B10" s="46">
        <v>10936.25</v>
      </c>
      <c r="C10" s="45">
        <f t="shared" si="0"/>
        <v>0.42711150964220468</v>
      </c>
      <c r="D10" s="46">
        <v>10936.25</v>
      </c>
      <c r="E10" s="45">
        <f t="shared" si="1"/>
        <v>0</v>
      </c>
      <c r="F10" s="44"/>
    </row>
    <row r="11" spans="1:6" ht="12.75" customHeight="1" x14ac:dyDescent="0.2">
      <c r="A11" s="46" t="s">
        <v>239</v>
      </c>
      <c r="B11" s="46">
        <v>319.86</v>
      </c>
      <c r="C11" s="45">
        <f t="shared" si="0"/>
        <v>1.2492023085989767E-2</v>
      </c>
      <c r="D11" s="46">
        <v>319.86</v>
      </c>
      <c r="E11" s="45">
        <f t="shared" si="1"/>
        <v>0</v>
      </c>
      <c r="F11" s="44"/>
    </row>
    <row r="12" spans="1:6" ht="12.75" customHeight="1" x14ac:dyDescent="0.2">
      <c r="A12" s="46" t="s">
        <v>238</v>
      </c>
      <c r="B12" s="46">
        <v>2548</v>
      </c>
      <c r="C12" s="45">
        <f t="shared" si="0"/>
        <v>9.9511270002819743E-2</v>
      </c>
      <c r="D12" s="46">
        <v>2548</v>
      </c>
      <c r="E12" s="45">
        <f t="shared" si="1"/>
        <v>0</v>
      </c>
      <c r="F12" s="44"/>
    </row>
    <row r="13" spans="1:6" ht="12.75" customHeight="1" x14ac:dyDescent="0.2">
      <c r="A13" s="46" t="s">
        <v>234</v>
      </c>
      <c r="B13" s="46">
        <v>2773.52</v>
      </c>
      <c r="C13" s="45">
        <f t="shared" si="0"/>
        <v>0.10831887660055754</v>
      </c>
      <c r="D13" s="46">
        <v>2773.52</v>
      </c>
      <c r="E13" s="45">
        <f t="shared" si="1"/>
        <v>0</v>
      </c>
      <c r="F13" s="44"/>
    </row>
    <row r="14" spans="1:6" ht="12.75" customHeight="1" x14ac:dyDescent="0.2">
      <c r="A14" s="46" t="s">
        <v>233</v>
      </c>
      <c r="B14" s="46">
        <v>364.6</v>
      </c>
      <c r="C14" s="45">
        <f t="shared" si="0"/>
        <v>1.4239328509822638E-2</v>
      </c>
      <c r="D14" s="46">
        <v>364.6</v>
      </c>
      <c r="E14" s="45">
        <f t="shared" si="1"/>
        <v>0</v>
      </c>
      <c r="F14" s="44"/>
    </row>
    <row r="15" spans="1:6" ht="12.75" customHeight="1" x14ac:dyDescent="0.2">
      <c r="A15" s="53" t="s">
        <v>230</v>
      </c>
      <c r="B15" s="52">
        <f>SUM(B9:B14)</f>
        <v>25605.14</v>
      </c>
      <c r="C15" s="51">
        <f t="shared" si="0"/>
        <v>1</v>
      </c>
      <c r="D15" s="52">
        <f>SUM(D9:D14)</f>
        <v>25605.14</v>
      </c>
      <c r="E15" s="51">
        <f t="shared" si="1"/>
        <v>0</v>
      </c>
      <c r="F15" s="44"/>
    </row>
    <row r="17" spans="1:6" ht="12.75" customHeight="1" x14ac:dyDescent="0.2">
      <c r="A17" s="47" t="s">
        <v>229</v>
      </c>
    </row>
    <row r="18" spans="1:6" ht="12.75" customHeight="1" x14ac:dyDescent="0.2">
      <c r="A18" s="46" t="s">
        <v>226</v>
      </c>
      <c r="B18" s="46">
        <v>145.91999999999999</v>
      </c>
      <c r="C18" s="45">
        <f t="shared" ref="C18:C50" si="2">IF(ISERROR(B18/25605.14),"",B18/25605.14)</f>
        <v>5.6988557766136016E-3</v>
      </c>
      <c r="D18" s="46">
        <v>145.91999999999999</v>
      </c>
      <c r="E18" s="45">
        <f t="shared" ref="E18:E50" si="3">IF(ISERROR(IF(B18&gt;D18,ABS(B18-D18)/ABS(D18),0-ABS((B18-D18)/ABS(D18)))),"",IF(B18&gt;D18,ABS(B18-D18)/ABS(D18),0-ABS((B18-D18)/ABS(D18))))</f>
        <v>0</v>
      </c>
      <c r="F18" s="44"/>
    </row>
    <row r="19" spans="1:6" ht="12.75" customHeight="1" x14ac:dyDescent="0.2">
      <c r="A19" s="46" t="s">
        <v>224</v>
      </c>
      <c r="B19" s="46">
        <v>460.2</v>
      </c>
      <c r="C19" s="45">
        <f t="shared" si="2"/>
        <v>1.7972953867856221E-2</v>
      </c>
      <c r="D19" s="46">
        <v>460.2</v>
      </c>
      <c r="E19" s="45">
        <f t="shared" si="3"/>
        <v>0</v>
      </c>
      <c r="F19" s="44"/>
    </row>
    <row r="20" spans="1:6" ht="12.75" customHeight="1" x14ac:dyDescent="0.2">
      <c r="A20" s="46" t="s">
        <v>223</v>
      </c>
      <c r="B20" s="46">
        <v>199.43</v>
      </c>
      <c r="C20" s="45">
        <f t="shared" si="2"/>
        <v>7.7886705559899305E-3</v>
      </c>
      <c r="D20" s="46">
        <v>199.43</v>
      </c>
      <c r="E20" s="45">
        <f t="shared" si="3"/>
        <v>0</v>
      </c>
      <c r="F20" s="44"/>
    </row>
    <row r="21" spans="1:6" ht="12.75" customHeight="1" x14ac:dyDescent="0.2">
      <c r="A21" s="46" t="s">
        <v>221</v>
      </c>
      <c r="B21" s="46">
        <v>120</v>
      </c>
      <c r="C21" s="45">
        <f t="shared" si="2"/>
        <v>4.6865590268203965E-3</v>
      </c>
      <c r="D21" s="46">
        <v>120</v>
      </c>
      <c r="E21" s="45">
        <f t="shared" si="3"/>
        <v>0</v>
      </c>
      <c r="F21" s="44"/>
    </row>
    <row r="22" spans="1:6" ht="12.75" customHeight="1" x14ac:dyDescent="0.2">
      <c r="A22" s="46" t="s">
        <v>217</v>
      </c>
      <c r="B22" s="46">
        <v>1996.66</v>
      </c>
      <c r="C22" s="45">
        <f t="shared" si="2"/>
        <v>7.7978874554093441E-2</v>
      </c>
      <c r="D22" s="46">
        <v>1996.66</v>
      </c>
      <c r="E22" s="45">
        <f t="shared" si="3"/>
        <v>0</v>
      </c>
      <c r="F22" s="44"/>
    </row>
    <row r="23" spans="1:6" ht="12.75" customHeight="1" x14ac:dyDescent="0.2">
      <c r="A23" s="46" t="s">
        <v>209</v>
      </c>
      <c r="B23" s="46">
        <v>95.2</v>
      </c>
      <c r="C23" s="45">
        <f t="shared" si="2"/>
        <v>3.718003494610848E-3</v>
      </c>
      <c r="D23" s="46">
        <v>95.2</v>
      </c>
      <c r="E23" s="45">
        <f t="shared" si="3"/>
        <v>0</v>
      </c>
      <c r="F23" s="44"/>
    </row>
    <row r="24" spans="1:6" ht="12.75" customHeight="1" x14ac:dyDescent="0.2">
      <c r="A24" s="46" t="s">
        <v>208</v>
      </c>
      <c r="B24" s="46">
        <v>107.15</v>
      </c>
      <c r="C24" s="45">
        <f t="shared" si="2"/>
        <v>4.1847066643650455E-3</v>
      </c>
      <c r="D24" s="46">
        <v>107.15</v>
      </c>
      <c r="E24" s="45">
        <f t="shared" si="3"/>
        <v>0</v>
      </c>
      <c r="F24" s="44"/>
    </row>
    <row r="25" spans="1:6" ht="12.75" customHeight="1" x14ac:dyDescent="0.2">
      <c r="A25" s="46" t="s">
        <v>206</v>
      </c>
      <c r="B25" s="46">
        <v>850.08</v>
      </c>
      <c r="C25" s="45">
        <f t="shared" si="2"/>
        <v>3.3199584145995692E-2</v>
      </c>
      <c r="D25" s="46">
        <v>850.08</v>
      </c>
      <c r="E25" s="45">
        <f t="shared" si="3"/>
        <v>0</v>
      </c>
      <c r="F25" s="44"/>
    </row>
    <row r="26" spans="1:6" ht="12.75" customHeight="1" x14ac:dyDescent="0.2">
      <c r="A26" s="46" t="s">
        <v>204</v>
      </c>
      <c r="B26" s="46">
        <v>258.47000000000003</v>
      </c>
      <c r="C26" s="45">
        <f t="shared" si="2"/>
        <v>1.0094457597185566E-2</v>
      </c>
      <c r="D26" s="46">
        <v>258.47000000000003</v>
      </c>
      <c r="E26" s="45">
        <f t="shared" si="3"/>
        <v>0</v>
      </c>
      <c r="F26" s="44"/>
    </row>
    <row r="27" spans="1:6" ht="12.75" customHeight="1" x14ac:dyDescent="0.2">
      <c r="A27" s="46" t="s">
        <v>203</v>
      </c>
      <c r="B27" s="46">
        <v>1100</v>
      </c>
      <c r="C27" s="45">
        <f t="shared" si="2"/>
        <v>4.2960124412520298E-2</v>
      </c>
      <c r="D27" s="46">
        <v>1100</v>
      </c>
      <c r="E27" s="45">
        <f t="shared" si="3"/>
        <v>0</v>
      </c>
      <c r="F27" s="44"/>
    </row>
    <row r="28" spans="1:6" ht="12.75" customHeight="1" x14ac:dyDescent="0.2">
      <c r="A28" s="46" t="s">
        <v>202</v>
      </c>
      <c r="B28" s="46">
        <v>42.79</v>
      </c>
      <c r="C28" s="45">
        <f t="shared" si="2"/>
        <v>1.6711488396470395E-3</v>
      </c>
      <c r="D28" s="46">
        <v>42.79</v>
      </c>
      <c r="E28" s="45">
        <f t="shared" si="3"/>
        <v>0</v>
      </c>
      <c r="F28" s="44"/>
    </row>
    <row r="29" spans="1:6" ht="12.75" customHeight="1" x14ac:dyDescent="0.2">
      <c r="A29" s="46" t="s">
        <v>260</v>
      </c>
      <c r="B29" s="46">
        <v>536.11</v>
      </c>
      <c r="C29" s="45">
        <f t="shared" si="2"/>
        <v>2.0937592998905689E-2</v>
      </c>
      <c r="D29" s="46">
        <v>536.11</v>
      </c>
      <c r="E29" s="45">
        <f t="shared" si="3"/>
        <v>0</v>
      </c>
      <c r="F29" s="44"/>
    </row>
    <row r="30" spans="1:6" ht="12.75" customHeight="1" x14ac:dyDescent="0.2">
      <c r="A30" s="46" t="s">
        <v>201</v>
      </c>
      <c r="B30" s="46">
        <v>230.4</v>
      </c>
      <c r="C30" s="45">
        <f t="shared" si="2"/>
        <v>8.998193331495161E-3</v>
      </c>
      <c r="D30" s="46">
        <v>230.4</v>
      </c>
      <c r="E30" s="45">
        <f t="shared" si="3"/>
        <v>0</v>
      </c>
      <c r="F30" s="44"/>
    </row>
    <row r="31" spans="1:6" ht="12.75" customHeight="1" x14ac:dyDescent="0.2">
      <c r="A31" s="46" t="s">
        <v>200</v>
      </c>
      <c r="B31" s="46">
        <v>82.9</v>
      </c>
      <c r="C31" s="45">
        <f t="shared" si="2"/>
        <v>3.2376311943617575E-3</v>
      </c>
      <c r="D31" s="46">
        <v>82.9</v>
      </c>
      <c r="E31" s="45">
        <f t="shared" si="3"/>
        <v>0</v>
      </c>
      <c r="F31" s="44"/>
    </row>
    <row r="32" spans="1:6" ht="12.75" customHeight="1" x14ac:dyDescent="0.2">
      <c r="A32" s="46" t="s">
        <v>198</v>
      </c>
      <c r="B32" s="46">
        <v>15.8</v>
      </c>
      <c r="C32" s="45">
        <f t="shared" si="2"/>
        <v>6.1706360519801892E-4</v>
      </c>
      <c r="D32" s="46">
        <v>15.8</v>
      </c>
      <c r="E32" s="45">
        <f t="shared" si="3"/>
        <v>0</v>
      </c>
      <c r="F32" s="44"/>
    </row>
    <row r="33" spans="1:6" ht="12.75" customHeight="1" x14ac:dyDescent="0.2">
      <c r="A33" s="46" t="s">
        <v>196</v>
      </c>
      <c r="B33" s="46">
        <v>1428.58</v>
      </c>
      <c r="C33" s="45">
        <f t="shared" si="2"/>
        <v>5.5792704121125677E-2</v>
      </c>
      <c r="D33" s="46">
        <v>1428.58</v>
      </c>
      <c r="E33" s="45">
        <f t="shared" si="3"/>
        <v>0</v>
      </c>
      <c r="F33" s="44"/>
    </row>
    <row r="34" spans="1:6" ht="12.75" customHeight="1" x14ac:dyDescent="0.2">
      <c r="A34" s="46" t="s">
        <v>195</v>
      </c>
      <c r="B34" s="46">
        <v>91.02</v>
      </c>
      <c r="C34" s="45">
        <f t="shared" si="2"/>
        <v>3.5547550218432704E-3</v>
      </c>
      <c r="D34" s="46">
        <v>91.02</v>
      </c>
      <c r="E34" s="45">
        <f t="shared" si="3"/>
        <v>0</v>
      </c>
      <c r="F34" s="44"/>
    </row>
    <row r="35" spans="1:6" ht="12.75" customHeight="1" x14ac:dyDescent="0.2">
      <c r="A35" s="46" t="s">
        <v>193</v>
      </c>
      <c r="B35" s="46">
        <v>650</v>
      </c>
      <c r="C35" s="45">
        <f t="shared" si="2"/>
        <v>2.5385528061943812E-2</v>
      </c>
      <c r="D35" s="46">
        <v>650</v>
      </c>
      <c r="E35" s="45">
        <f t="shared" si="3"/>
        <v>0</v>
      </c>
      <c r="F35" s="44"/>
    </row>
    <row r="36" spans="1:6" ht="12.75" customHeight="1" x14ac:dyDescent="0.2">
      <c r="A36" s="46" t="s">
        <v>192</v>
      </c>
      <c r="B36" s="46">
        <v>312.5</v>
      </c>
      <c r="C36" s="45">
        <f t="shared" si="2"/>
        <v>1.2204580799011449E-2</v>
      </c>
      <c r="D36" s="46">
        <v>312.5</v>
      </c>
      <c r="E36" s="45">
        <f t="shared" si="3"/>
        <v>0</v>
      </c>
      <c r="F36" s="44"/>
    </row>
    <row r="37" spans="1:6" ht="12.75" customHeight="1" x14ac:dyDescent="0.2">
      <c r="A37" s="46" t="s">
        <v>191</v>
      </c>
      <c r="B37" s="46">
        <v>6371.18</v>
      </c>
      <c r="C37" s="45">
        <f t="shared" si="2"/>
        <v>0.24882425950414644</v>
      </c>
      <c r="D37" s="46">
        <v>6371.18</v>
      </c>
      <c r="E37" s="45">
        <f t="shared" si="3"/>
        <v>0</v>
      </c>
      <c r="F37" s="44"/>
    </row>
    <row r="38" spans="1:6" ht="12.75" customHeight="1" x14ac:dyDescent="0.2">
      <c r="A38" s="46" t="s">
        <v>189</v>
      </c>
      <c r="B38" s="46">
        <v>3456</v>
      </c>
      <c r="C38" s="45">
        <f t="shared" si="2"/>
        <v>0.13497289997242742</v>
      </c>
      <c r="D38" s="46">
        <v>3456</v>
      </c>
      <c r="E38" s="45">
        <f t="shared" si="3"/>
        <v>0</v>
      </c>
      <c r="F38" s="44"/>
    </row>
    <row r="39" spans="1:6" ht="12.75" customHeight="1" x14ac:dyDescent="0.2">
      <c r="A39" s="46" t="s">
        <v>186</v>
      </c>
      <c r="B39" s="46">
        <v>102</v>
      </c>
      <c r="C39" s="45">
        <f t="shared" si="2"/>
        <v>3.9835751727973368E-3</v>
      </c>
      <c r="D39" s="46">
        <v>102</v>
      </c>
      <c r="E39" s="45">
        <f t="shared" si="3"/>
        <v>0</v>
      </c>
      <c r="F39" s="44"/>
    </row>
    <row r="40" spans="1:6" ht="12.75" customHeight="1" x14ac:dyDescent="0.2">
      <c r="A40" s="46" t="s">
        <v>184</v>
      </c>
      <c r="B40" s="46">
        <v>349.45</v>
      </c>
      <c r="C40" s="45">
        <f t="shared" si="2"/>
        <v>1.3647650432686563E-2</v>
      </c>
      <c r="D40" s="46">
        <v>349.45</v>
      </c>
      <c r="E40" s="45">
        <f t="shared" si="3"/>
        <v>0</v>
      </c>
      <c r="F40" s="44"/>
    </row>
    <row r="41" spans="1:6" ht="12.75" customHeight="1" x14ac:dyDescent="0.2">
      <c r="A41" s="46" t="s">
        <v>183</v>
      </c>
      <c r="B41" s="46">
        <v>145.59</v>
      </c>
      <c r="C41" s="45">
        <f t="shared" si="2"/>
        <v>5.6859677392898456E-3</v>
      </c>
      <c r="D41" s="46">
        <v>145.59</v>
      </c>
      <c r="E41" s="45">
        <f t="shared" si="3"/>
        <v>0</v>
      </c>
      <c r="F41" s="44"/>
    </row>
    <row r="42" spans="1:6" ht="12.75" customHeight="1" x14ac:dyDescent="0.2">
      <c r="A42" s="46" t="s">
        <v>181</v>
      </c>
      <c r="B42" s="46">
        <v>58.2</v>
      </c>
      <c r="C42" s="45">
        <f t="shared" si="2"/>
        <v>2.2729811280078924E-3</v>
      </c>
      <c r="D42" s="46">
        <v>58.2</v>
      </c>
      <c r="E42" s="45">
        <f t="shared" si="3"/>
        <v>0</v>
      </c>
      <c r="F42" s="44"/>
    </row>
    <row r="43" spans="1:6" ht="12.75" customHeight="1" x14ac:dyDescent="0.2">
      <c r="A43" s="46" t="s">
        <v>180</v>
      </c>
      <c r="B43" s="46">
        <v>100</v>
      </c>
      <c r="C43" s="45">
        <f t="shared" si="2"/>
        <v>3.9054658556836636E-3</v>
      </c>
      <c r="D43" s="46">
        <v>100</v>
      </c>
      <c r="E43" s="45">
        <f t="shared" si="3"/>
        <v>0</v>
      </c>
      <c r="F43" s="44"/>
    </row>
    <row r="44" spans="1:6" ht="12.75" customHeight="1" x14ac:dyDescent="0.2">
      <c r="A44" s="46" t="s">
        <v>179</v>
      </c>
      <c r="B44" s="46">
        <v>5860.95</v>
      </c>
      <c r="C44" s="45">
        <f t="shared" si="2"/>
        <v>0.22889740106869166</v>
      </c>
      <c r="D44" s="46">
        <v>5860.95</v>
      </c>
      <c r="E44" s="45">
        <f t="shared" si="3"/>
        <v>0</v>
      </c>
      <c r="F44" s="44"/>
    </row>
    <row r="45" spans="1:6" ht="12.75" customHeight="1" x14ac:dyDescent="0.2">
      <c r="A45" s="46" t="s">
        <v>177</v>
      </c>
      <c r="B45" s="46">
        <v>3346.95</v>
      </c>
      <c r="C45" s="45">
        <f t="shared" si="2"/>
        <v>0.13071398945680437</v>
      </c>
      <c r="D45" s="46">
        <v>3346.95</v>
      </c>
      <c r="E45" s="45">
        <f t="shared" si="3"/>
        <v>0</v>
      </c>
      <c r="F45" s="44"/>
    </row>
    <row r="46" spans="1:6" ht="12.75" customHeight="1" x14ac:dyDescent="0.2">
      <c r="A46" s="46" t="s">
        <v>176</v>
      </c>
      <c r="B46" s="46">
        <v>-135.74</v>
      </c>
      <c r="C46" s="45">
        <f t="shared" si="2"/>
        <v>-5.3012793525050051E-3</v>
      </c>
      <c r="D46" s="46">
        <v>-135.74</v>
      </c>
      <c r="E46" s="45">
        <f t="shared" si="3"/>
        <v>0</v>
      </c>
      <c r="F46" s="44"/>
    </row>
    <row r="47" spans="1:6" ht="12.75" customHeight="1" x14ac:dyDescent="0.2">
      <c r="A47" s="46" t="s">
        <v>175</v>
      </c>
      <c r="B47" s="46">
        <v>-202.82</v>
      </c>
      <c r="C47" s="45">
        <f t="shared" si="2"/>
        <v>-7.9210658484976069E-3</v>
      </c>
      <c r="D47" s="46">
        <v>-202.82</v>
      </c>
      <c r="E47" s="45">
        <f t="shared" si="3"/>
        <v>0</v>
      </c>
      <c r="F47" s="44"/>
    </row>
    <row r="48" spans="1:6" ht="12.75" customHeight="1" x14ac:dyDescent="0.2">
      <c r="A48" s="46" t="s">
        <v>173</v>
      </c>
      <c r="B48" s="46">
        <v>-2.0099999999999998</v>
      </c>
      <c r="C48" s="45">
        <f t="shared" si="2"/>
        <v>-7.8499863699241625E-5</v>
      </c>
      <c r="D48" s="46">
        <v>-2.0099999999999998</v>
      </c>
      <c r="E48" s="45">
        <f t="shared" si="3"/>
        <v>0</v>
      </c>
      <c r="F48" s="44"/>
    </row>
    <row r="49" spans="1:6" ht="12.75" customHeight="1" x14ac:dyDescent="0.2">
      <c r="A49" s="46" t="s">
        <v>30</v>
      </c>
      <c r="B49" s="46">
        <v>1000</v>
      </c>
      <c r="C49" s="45">
        <f t="shared" si="2"/>
        <v>3.9054658556836638E-2</v>
      </c>
      <c r="D49" s="46">
        <v>1000</v>
      </c>
      <c r="E49" s="45">
        <f t="shared" si="3"/>
        <v>0</v>
      </c>
      <c r="F49" s="44"/>
    </row>
    <row r="50" spans="1:6" ht="12.75" customHeight="1" x14ac:dyDescent="0.2">
      <c r="A50" s="53" t="s">
        <v>172</v>
      </c>
      <c r="B50" s="52">
        <f>SUM(B18:B49)</f>
        <v>29172.960000000003</v>
      </c>
      <c r="C50" s="51">
        <f t="shared" si="2"/>
        <v>1.1393399918922531</v>
      </c>
      <c r="D50" s="52">
        <f>SUM(D18:D49)</f>
        <v>29172.960000000003</v>
      </c>
      <c r="E50" s="51">
        <f t="shared" si="3"/>
        <v>0</v>
      </c>
      <c r="F50" s="44"/>
    </row>
    <row r="52" spans="1:6" ht="12.75" customHeight="1" thickBot="1" x14ac:dyDescent="0.25">
      <c r="A52" s="50" t="s">
        <v>171</v>
      </c>
      <c r="B52" s="49">
        <f>(0+(B15))-(0+(B50))</f>
        <v>-3567.8200000000033</v>
      </c>
      <c r="C52" s="48">
        <f>IF(ISERROR(B52/25605.14),"",B52/25605.14)</f>
        <v>-0.13933999189225302</v>
      </c>
      <c r="D52" s="49">
        <f>(0+(D15))-(0+(D50))</f>
        <v>-3567.8200000000033</v>
      </c>
      <c r="E52" s="48">
        <f>IF(ISERROR(IF(B52&gt;D52,ABS(B52-D52)/ABS(D52),0-ABS((B52-D52)/ABS(D52)))),"",IF(B52&gt;D52,ABS(B52-D52)/ABS(D52),0-ABS((B52-D52)/ABS(D52))))</f>
        <v>0</v>
      </c>
      <c r="F52" s="44"/>
    </row>
    <row r="54" spans="1:6" ht="12.75" customHeight="1" x14ac:dyDescent="0.2">
      <c r="A54" s="47" t="s">
        <v>170</v>
      </c>
    </row>
    <row r="55" spans="1:6" ht="12.75" customHeight="1" x14ac:dyDescent="0.2">
      <c r="A55" s="46" t="s">
        <v>167</v>
      </c>
      <c r="B55" s="46">
        <v>-122.16</v>
      </c>
      <c r="C55" s="45">
        <f>IF(ISERROR(B55/25605.14),"",B55/25605.14)</f>
        <v>-4.7709170893031633E-3</v>
      </c>
      <c r="D55" s="46">
        <v>-122.16</v>
      </c>
      <c r="E55" s="45">
        <f>IF(ISERROR(IF(B55&gt;D55,ABS(B55-D55)/ABS(D55),0-ABS((B55-D55)/ABS(D55)))),"",IF(B55&gt;D55,ABS(B55-D55)/ABS(D55),0-ABS((B55-D55)/ABS(D55))))</f>
        <v>0</v>
      </c>
      <c r="F55" s="44"/>
    </row>
    <row r="56" spans="1:6" ht="12.75" customHeight="1" x14ac:dyDescent="0.2">
      <c r="A56" s="46" t="s">
        <v>166</v>
      </c>
      <c r="B56" s="46">
        <v>-125</v>
      </c>
      <c r="C56" s="45">
        <f>IF(ISERROR(B56/25605.14),"",B56/25605.14)</f>
        <v>-4.8818323196045798E-3</v>
      </c>
      <c r="D56" s="46">
        <v>-125</v>
      </c>
      <c r="E56" s="45">
        <f>IF(ISERROR(IF(B56&gt;D56,ABS(B56-D56)/ABS(D56),0-ABS((B56-D56)/ABS(D56)))),"",IF(B56&gt;D56,ABS(B56-D56)/ABS(D56),0-ABS((B56-D56)/ABS(D56))))</f>
        <v>0</v>
      </c>
      <c r="F56" s="44"/>
    </row>
    <row r="57" spans="1:6" ht="12.75" customHeight="1" x14ac:dyDescent="0.2">
      <c r="A57" s="53" t="s">
        <v>165</v>
      </c>
      <c r="B57" s="52">
        <f>SUM(B55:B56)</f>
        <v>-247.16</v>
      </c>
      <c r="C57" s="51">
        <f>IF(ISERROR(B57/25605.14),"",B57/25605.14)</f>
        <v>-9.6527494089077431E-3</v>
      </c>
      <c r="D57" s="52">
        <f>SUM(D55:D56)</f>
        <v>-247.16</v>
      </c>
      <c r="E57" s="51">
        <f>IF(ISERROR(IF(B57&gt;D57,ABS(B57-D57)/ABS(D57),0-ABS((B57-D57)/ABS(D57)))),"",IF(B57&gt;D57,ABS(B57-D57)/ABS(D57),0-ABS((B57-D57)/ABS(D57))))</f>
        <v>0</v>
      </c>
      <c r="F57" s="44"/>
    </row>
    <row r="59" spans="1:6" ht="12.75" customHeight="1" x14ac:dyDescent="0.2">
      <c r="A59" s="46"/>
      <c r="B59" s="46"/>
      <c r="C59" s="45"/>
      <c r="D59" s="46"/>
      <c r="E59" s="45"/>
      <c r="F59" s="44"/>
    </row>
    <row r="60" spans="1:6" ht="12.75" customHeight="1" thickBot="1" x14ac:dyDescent="0.25">
      <c r="A60" s="50" t="s">
        <v>164</v>
      </c>
      <c r="B60" s="49">
        <f>(0+(B52)+(B57)+(0))-(0)</f>
        <v>-3814.9800000000032</v>
      </c>
      <c r="C60" s="48">
        <f>IF(ISERROR(B60/25605.14),"",B60/25605.14)</f>
        <v>-0.14899274130116075</v>
      </c>
      <c r="D60" s="49">
        <f>(0+(D52)+(D57)+(0))-(0)</f>
        <v>-3814.9800000000032</v>
      </c>
      <c r="E60" s="48">
        <f>IF(ISERROR(IF(B60&gt;D60,ABS(B60-D60)/ABS(D60),0-ABS((B60-D60)/ABS(D60)))),"",IF(B60&gt;D60,ABS(B60-D60)/ABS(D60),0-ABS((B60-D60)/ABS(D60))))</f>
        <v>0</v>
      </c>
      <c r="F60" s="44"/>
    </row>
    <row r="62" spans="1:6" ht="12.75" customHeight="1" x14ac:dyDescent="0.2">
      <c r="A62" s="47" t="s">
        <v>163</v>
      </c>
    </row>
    <row r="63" spans="1:6" ht="12.75" customHeight="1" x14ac:dyDescent="0.2">
      <c r="A63" s="46" t="s">
        <v>162</v>
      </c>
      <c r="B63" s="46">
        <v>-22333.439999999999</v>
      </c>
      <c r="C63" s="45"/>
      <c r="D63" s="46"/>
      <c r="E63" s="45"/>
      <c r="F63" s="44"/>
    </row>
    <row r="64" spans="1:6" ht="12.75" customHeight="1" x14ac:dyDescent="0.2">
      <c r="A64" s="46" t="s">
        <v>161</v>
      </c>
      <c r="B64" s="46">
        <f>B60</f>
        <v>-3814.9800000000032</v>
      </c>
      <c r="C64" s="45"/>
      <c r="D64" s="46"/>
      <c r="E64" s="45"/>
      <c r="F64" s="44"/>
    </row>
    <row r="65" spans="1:6" ht="12.75" customHeight="1" x14ac:dyDescent="0.2">
      <c r="A65" s="46" t="s">
        <v>160</v>
      </c>
      <c r="B65" s="46">
        <f>B63+B64</f>
        <v>-26148.420000000002</v>
      </c>
      <c r="C65" s="45"/>
      <c r="D65" s="46"/>
      <c r="E65" s="45"/>
      <c r="F65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34998626667073579"/>
    <pageSetUpPr fitToPage="1"/>
  </sheetPr>
  <dimension ref="A1:FK74"/>
  <sheetViews>
    <sheetView workbookViewId="0">
      <pane xSplit="2" ySplit="5" topLeftCell="V39" activePane="bottomRight" state="frozen"/>
      <selection pane="topRight" activeCell="O1" sqref="O1"/>
      <selection pane="bottomLeft" activeCell="A6" sqref="A6"/>
      <selection pane="bottomRight" activeCell="AA29" sqref="AA29"/>
    </sheetView>
  </sheetViews>
  <sheetFormatPr defaultColWidth="11.42578125" defaultRowHeight="12" x14ac:dyDescent="0.2"/>
  <cols>
    <col min="1" max="1" width="37.85546875" style="10" customWidth="1"/>
    <col min="2" max="2" width="11.42578125" style="10" customWidth="1"/>
    <col min="3" max="11" width="11.42578125" style="11" customWidth="1"/>
    <col min="12" max="51" width="11.42578125" style="10" customWidth="1"/>
    <col min="52" max="16384" width="11.42578125" style="10"/>
  </cols>
  <sheetData>
    <row r="1" spans="1:103" x14ac:dyDescent="0.2">
      <c r="A1" s="9" t="s">
        <v>0</v>
      </c>
      <c r="C1" s="11">
        <f>25000-415.16</f>
        <v>24584.84</v>
      </c>
      <c r="J1" s="11">
        <f>25000-5747.55</f>
        <v>19252.45</v>
      </c>
      <c r="K1" s="11">
        <f>25000-9227.84</f>
        <v>15772.16</v>
      </c>
      <c r="Q1" s="10">
        <f>25000-3711.3</f>
        <v>21288.7</v>
      </c>
      <c r="U1" s="10">
        <f>25000-1583.93</f>
        <v>23416.07</v>
      </c>
      <c r="AI1" s="10">
        <f>25000-6212.1</f>
        <v>18787.900000000001</v>
      </c>
      <c r="AL1" s="10">
        <f>25000-3778.06</f>
        <v>21221.94</v>
      </c>
      <c r="AZ1" s="10">
        <f>27000-2902.8</f>
        <v>24097.200000000001</v>
      </c>
    </row>
    <row r="2" spans="1:103" x14ac:dyDescent="0.2">
      <c r="A2" s="9" t="s">
        <v>41</v>
      </c>
      <c r="C2" s="11" t="s">
        <v>40</v>
      </c>
      <c r="D2" s="11" t="s">
        <v>40</v>
      </c>
      <c r="E2" s="11" t="s">
        <v>40</v>
      </c>
      <c r="F2" s="11" t="s">
        <v>40</v>
      </c>
      <c r="G2" s="11" t="s">
        <v>40</v>
      </c>
      <c r="H2" s="11" t="s">
        <v>40</v>
      </c>
      <c r="I2" s="11" t="s">
        <v>40</v>
      </c>
      <c r="J2" s="11" t="s">
        <v>40</v>
      </c>
      <c r="K2" s="11" t="s">
        <v>40</v>
      </c>
      <c r="L2" s="10" t="e">
        <f>'DD''S &amp; SO''S'!#REF!</f>
        <v>#REF!</v>
      </c>
      <c r="M2" s="10" t="e">
        <f>'DD''S &amp; SO''S'!#REF!</f>
        <v>#REF!</v>
      </c>
      <c r="N2" s="10" t="e">
        <f>'DD''S &amp; SO''S'!#REF!</f>
        <v>#REF!</v>
      </c>
      <c r="O2" s="10" t="e">
        <f>'DD''S &amp; SO''S'!#REF!</f>
        <v>#REF!</v>
      </c>
      <c r="P2" s="10" t="e">
        <f>'DD''S &amp; SO''S'!#REF!</f>
        <v>#REF!</v>
      </c>
      <c r="Q2" s="10" t="e">
        <f>'DD''S &amp; SO''S'!#REF!</f>
        <v>#REF!</v>
      </c>
      <c r="R2" s="10" t="e">
        <f>'DD''S &amp; SO''S'!#REF!</f>
        <v>#REF!</v>
      </c>
      <c r="S2" s="10" t="e">
        <f>'DD''S &amp; SO''S'!#REF!</f>
        <v>#REF!</v>
      </c>
      <c r="T2" s="10" t="e">
        <f>'DD''S &amp; SO''S'!#REF!</f>
        <v>#REF!</v>
      </c>
      <c r="U2" s="10" t="e">
        <f>'DD''S &amp; SO''S'!#REF!</f>
        <v>#REF!</v>
      </c>
      <c r="V2" s="10" t="e">
        <f>'DD''S &amp; SO''S'!#REF!</f>
        <v>#REF!</v>
      </c>
      <c r="W2" s="10" t="e">
        <f>'DD''S &amp; SO''S'!#REF!</f>
        <v>#REF!</v>
      </c>
      <c r="X2" s="10" t="e">
        <f>'DD''S &amp; SO''S'!#REF!</f>
        <v>#REF!</v>
      </c>
      <c r="Y2" s="10" t="e">
        <f>'DD''S &amp; SO''S'!#REF!</f>
        <v>#REF!</v>
      </c>
      <c r="Z2" s="10" t="e">
        <f>'DD''S &amp; SO''S'!#REF!</f>
        <v>#REF!</v>
      </c>
      <c r="AA2" s="10" t="e">
        <f>'DD''S &amp; SO''S'!#REF!</f>
        <v>#REF!</v>
      </c>
      <c r="AB2" s="10" t="e">
        <f>'DD''S &amp; SO''S'!#REF!</f>
        <v>#REF!</v>
      </c>
      <c r="AC2" s="10" t="e">
        <f>'DD''S &amp; SO''S'!#REF!</f>
        <v>#REF!</v>
      </c>
      <c r="AD2" s="10" t="e">
        <f>'DD''S &amp; SO''S'!#REF!</f>
        <v>#REF!</v>
      </c>
      <c r="AE2" s="10" t="e">
        <f>'DD''S &amp; SO''S'!#REF!</f>
        <v>#REF!</v>
      </c>
      <c r="AF2" s="10" t="e">
        <f>'DD''S &amp; SO''S'!#REF!</f>
        <v>#REF!</v>
      </c>
      <c r="AG2" s="10" t="e">
        <f>'DD''S &amp; SO''S'!#REF!</f>
        <v>#REF!</v>
      </c>
      <c r="AH2" s="10" t="e">
        <f>'DD''S &amp; SO''S'!#REF!</f>
        <v>#REF!</v>
      </c>
      <c r="AI2" s="10" t="e">
        <f>'DD''S &amp; SO''S'!#REF!</f>
        <v>#REF!</v>
      </c>
      <c r="AJ2" s="10" t="e">
        <f>'DD''S &amp; SO''S'!#REF!</f>
        <v>#REF!</v>
      </c>
      <c r="AK2" s="10" t="e">
        <f>'DD''S &amp; SO''S'!#REF!</f>
        <v>#REF!</v>
      </c>
      <c r="AL2" s="10" t="e">
        <f>'DD''S &amp; SO''S'!#REF!</f>
        <v>#REF!</v>
      </c>
      <c r="AM2" s="10" t="e">
        <f>'DD''S &amp; SO''S'!#REF!</f>
        <v>#REF!</v>
      </c>
      <c r="AN2" s="10" t="e">
        <f>'DD''S &amp; SO''S'!#REF!</f>
        <v>#REF!</v>
      </c>
      <c r="AO2" s="10" t="e">
        <f>'DD''S &amp; SO''S'!#REF!</f>
        <v>#REF!</v>
      </c>
      <c r="AP2" s="10" t="e">
        <f>'DD''S &amp; SO''S'!#REF!</f>
        <v>#REF!</v>
      </c>
      <c r="AQ2" s="10" t="e">
        <f>'DD''S &amp; SO''S'!#REF!</f>
        <v>#REF!</v>
      </c>
      <c r="AR2" s="10" t="e">
        <f>'DD''S &amp; SO''S'!#REF!</f>
        <v>#REF!</v>
      </c>
      <c r="AS2" s="10" t="e">
        <f>'DD''S &amp; SO''S'!#REF!</f>
        <v>#REF!</v>
      </c>
      <c r="AT2" s="10" t="e">
        <f>'DD''S &amp; SO''S'!#REF!</f>
        <v>#REF!</v>
      </c>
      <c r="AU2" s="10" t="e">
        <f>'DD''S &amp; SO''S'!#REF!</f>
        <v>#REF!</v>
      </c>
      <c r="AV2" s="10" t="e">
        <f>'DD''S &amp; SO''S'!#REF!</f>
        <v>#REF!</v>
      </c>
      <c r="AW2" s="10" t="e">
        <f>'DD''S &amp; SO''S'!#REF!</f>
        <v>#REF!</v>
      </c>
      <c r="AX2" s="10" t="e">
        <f>'DD''S &amp; SO''S'!#REF!</f>
        <v>#REF!</v>
      </c>
      <c r="AY2" s="10" t="e">
        <f>'DD''S &amp; SO''S'!#REF!</f>
        <v>#REF!</v>
      </c>
      <c r="AZ2" s="10" t="e">
        <f>'DD''S &amp; SO''S'!#REF!</f>
        <v>#REF!</v>
      </c>
      <c r="BA2" s="10" t="e">
        <f>'DD''S &amp; SO''S'!#REF!</f>
        <v>#REF!</v>
      </c>
      <c r="BB2" s="10" t="e">
        <f>'DD''S &amp; SO''S'!#REF!</f>
        <v>#REF!</v>
      </c>
      <c r="BC2" s="10" t="e">
        <f>'DD''S &amp; SO''S'!#REF!</f>
        <v>#REF!</v>
      </c>
      <c r="BD2" s="10" t="e">
        <f>'DD''S &amp; SO''S'!#REF!</f>
        <v>#REF!</v>
      </c>
      <c r="BE2" s="10" t="e">
        <f>'DD''S &amp; SO''S'!#REF!</f>
        <v>#REF!</v>
      </c>
      <c r="BF2" s="10" t="e">
        <f>'DD''S &amp; SO''S'!#REF!</f>
        <v>#REF!</v>
      </c>
      <c r="BG2" s="10" t="e">
        <f>'DD''S &amp; SO''S'!#REF!</f>
        <v>#REF!</v>
      </c>
      <c r="BH2" s="10" t="e">
        <f>'DD''S &amp; SO''S'!#REF!</f>
        <v>#REF!</v>
      </c>
      <c r="BI2" s="10" t="e">
        <f>'DD''S &amp; SO''S'!#REF!</f>
        <v>#REF!</v>
      </c>
      <c r="BJ2" s="10" t="e">
        <f>'DD''S &amp; SO''S'!#REF!</f>
        <v>#REF!</v>
      </c>
      <c r="BK2" s="10" t="e">
        <f>'DD''S &amp; SO''S'!#REF!</f>
        <v>#REF!</v>
      </c>
      <c r="BL2" s="10" t="e">
        <f>'DD''S &amp; SO''S'!#REF!</f>
        <v>#REF!</v>
      </c>
      <c r="BM2" s="10" t="e">
        <f>'DD''S &amp; SO''S'!#REF!</f>
        <v>#REF!</v>
      </c>
      <c r="BN2" s="10" t="e">
        <f>'DD''S &amp; SO''S'!#REF!</f>
        <v>#REF!</v>
      </c>
      <c r="BO2" s="10" t="e">
        <f>'DD''S &amp; SO''S'!#REF!</f>
        <v>#REF!</v>
      </c>
      <c r="BP2" s="10" t="e">
        <f>'DD''S &amp; SO''S'!#REF!</f>
        <v>#REF!</v>
      </c>
      <c r="BQ2" s="10" t="e">
        <f>'DD''S &amp; SO''S'!#REF!</f>
        <v>#REF!</v>
      </c>
      <c r="BR2" s="10" t="e">
        <f>'DD''S &amp; SO''S'!#REF!</f>
        <v>#REF!</v>
      </c>
      <c r="BS2" s="10" t="e">
        <f>'DD''S &amp; SO''S'!#REF!</f>
        <v>#REF!</v>
      </c>
      <c r="BT2" s="10" t="e">
        <f>'DD''S &amp; SO''S'!#REF!</f>
        <v>#REF!</v>
      </c>
      <c r="BU2" s="10" t="e">
        <f>'DD''S &amp; SO''S'!#REF!</f>
        <v>#REF!</v>
      </c>
      <c r="BV2" s="10" t="e">
        <f>'DD''S &amp; SO''S'!#REF!</f>
        <v>#REF!</v>
      </c>
      <c r="BW2" s="10" t="e">
        <f>'DD''S &amp; SO''S'!#REF!</f>
        <v>#REF!</v>
      </c>
      <c r="BX2" s="10" t="e">
        <f>'DD''S &amp; SO''S'!#REF!</f>
        <v>#REF!</v>
      </c>
      <c r="BY2" s="10" t="e">
        <f>'DD''S &amp; SO''S'!#REF!</f>
        <v>#REF!</v>
      </c>
      <c r="BZ2" s="10" t="e">
        <f>'DD''S &amp; SO''S'!#REF!</f>
        <v>#REF!</v>
      </c>
      <c r="CA2" s="10" t="e">
        <f>'DD''S &amp; SO''S'!#REF!</f>
        <v>#REF!</v>
      </c>
      <c r="CB2" s="10" t="e">
        <f>'DD''S &amp; SO''S'!#REF!</f>
        <v>#REF!</v>
      </c>
      <c r="CC2" s="10" t="e">
        <f>'DD''S &amp; SO''S'!#REF!</f>
        <v>#REF!</v>
      </c>
      <c r="CD2" s="10" t="e">
        <f>'DD''S &amp; SO''S'!#REF!</f>
        <v>#REF!</v>
      </c>
      <c r="CE2" s="10" t="e">
        <f>'DD''S &amp; SO''S'!#REF!</f>
        <v>#REF!</v>
      </c>
      <c r="CF2" s="10" t="e">
        <f>'DD''S &amp; SO''S'!#REF!</f>
        <v>#REF!</v>
      </c>
      <c r="CG2" s="10" t="e">
        <f>'DD''S &amp; SO''S'!#REF!</f>
        <v>#REF!</v>
      </c>
      <c r="CH2" s="10" t="e">
        <f>'DD''S &amp; SO''S'!#REF!</f>
        <v>#REF!</v>
      </c>
      <c r="CI2" s="10" t="e">
        <f>'DD''S &amp; SO''S'!#REF!</f>
        <v>#REF!</v>
      </c>
      <c r="CJ2" s="10" t="e">
        <f>'DD''S &amp; SO''S'!#REF!</f>
        <v>#REF!</v>
      </c>
      <c r="CK2" s="10" t="e">
        <f>'DD''S &amp; SO''S'!#REF!</f>
        <v>#REF!</v>
      </c>
      <c r="CL2" s="10" t="e">
        <f>'DD''S &amp; SO''S'!#REF!</f>
        <v>#REF!</v>
      </c>
      <c r="CM2" s="10" t="e">
        <f>'DD''S &amp; SO''S'!#REF!</f>
        <v>#REF!</v>
      </c>
      <c r="CN2" s="10" t="e">
        <f>'DD''S &amp; SO''S'!#REF!</f>
        <v>#REF!</v>
      </c>
      <c r="CO2" s="10" t="e">
        <f>'DD''S &amp; SO''S'!#REF!</f>
        <v>#REF!</v>
      </c>
      <c r="CP2" s="10" t="e">
        <f>'DD''S &amp; SO''S'!#REF!</f>
        <v>#REF!</v>
      </c>
      <c r="CQ2" s="10" t="e">
        <f>'DD''S &amp; SO''S'!#REF!</f>
        <v>#REF!</v>
      </c>
      <c r="CR2" s="10" t="e">
        <f>'DD''S &amp; SO''S'!#REF!</f>
        <v>#REF!</v>
      </c>
      <c r="CS2" s="10" t="e">
        <f>'DD''S &amp; SO''S'!#REF!</f>
        <v>#REF!</v>
      </c>
      <c r="CT2" s="10" t="e">
        <f>'DD''S &amp; SO''S'!#REF!</f>
        <v>#REF!</v>
      </c>
      <c r="CU2" s="10" t="e">
        <f>'DD''S &amp; SO''S'!#REF!</f>
        <v>#REF!</v>
      </c>
      <c r="CV2" s="10" t="e">
        <f>'DD''S &amp; SO''S'!#REF!</f>
        <v>#REF!</v>
      </c>
      <c r="CW2" s="10" t="e">
        <f>'DD''S &amp; SO''S'!#REF!</f>
        <v>#REF!</v>
      </c>
      <c r="CX2" s="10" t="e">
        <f>'DD''S &amp; SO''S'!#REF!</f>
        <v>#REF!</v>
      </c>
      <c r="CY2" s="10" t="e">
        <f>'DD''S &amp; SO''S'!#REF!</f>
        <v>#REF!</v>
      </c>
    </row>
    <row r="3" spans="1:103" s="35" customFormat="1" x14ac:dyDescent="0.2">
      <c r="A3" s="35" t="s">
        <v>1</v>
      </c>
      <c r="C3" s="36">
        <v>22</v>
      </c>
      <c r="D3" s="36">
        <v>23</v>
      </c>
      <c r="E3" s="36">
        <v>24</v>
      </c>
      <c r="F3" s="36">
        <v>25</v>
      </c>
      <c r="G3" s="36">
        <v>26</v>
      </c>
      <c r="H3" s="36">
        <v>27</v>
      </c>
      <c r="I3" s="36">
        <v>28</v>
      </c>
      <c r="J3" s="36">
        <v>29</v>
      </c>
      <c r="K3" s="36">
        <v>30</v>
      </c>
      <c r="L3" s="35" t="s">
        <v>44</v>
      </c>
      <c r="M3" s="35" t="s">
        <v>45</v>
      </c>
      <c r="N3" s="35" t="s">
        <v>46</v>
      </c>
      <c r="O3" s="35" t="s">
        <v>47</v>
      </c>
      <c r="P3" s="35" t="s">
        <v>48</v>
      </c>
      <c r="Q3" s="35" t="s">
        <v>49</v>
      </c>
      <c r="R3" s="35" t="s">
        <v>50</v>
      </c>
      <c r="S3" s="35" t="s">
        <v>51</v>
      </c>
      <c r="T3" s="35" t="s">
        <v>52</v>
      </c>
      <c r="U3" s="35" t="s">
        <v>53</v>
      </c>
      <c r="V3" s="35" t="s">
        <v>54</v>
      </c>
      <c r="W3" s="35" t="s">
        <v>55</v>
      </c>
      <c r="X3" s="35" t="s">
        <v>56</v>
      </c>
      <c r="Y3" s="35" t="s">
        <v>57</v>
      </c>
      <c r="Z3" s="35" t="s">
        <v>58</v>
      </c>
      <c r="AA3" s="35" t="s">
        <v>59</v>
      </c>
      <c r="AB3" s="35" t="s">
        <v>60</v>
      </c>
      <c r="AC3" s="35" t="s">
        <v>61</v>
      </c>
      <c r="AD3" s="35" t="s">
        <v>62</v>
      </c>
      <c r="AE3" s="35" t="s">
        <v>63</v>
      </c>
      <c r="AF3" s="35" t="s">
        <v>64</v>
      </c>
      <c r="AG3" s="35" t="s">
        <v>65</v>
      </c>
      <c r="AH3" s="35" t="s">
        <v>66</v>
      </c>
      <c r="AI3" s="35" t="s">
        <v>67</v>
      </c>
      <c r="AJ3" s="35" t="s">
        <v>68</v>
      </c>
      <c r="AK3" s="35" t="s">
        <v>69</v>
      </c>
      <c r="AL3" s="35" t="s">
        <v>70</v>
      </c>
      <c r="AM3" s="35" t="s">
        <v>71</v>
      </c>
      <c r="AN3" s="35" t="s">
        <v>72</v>
      </c>
      <c r="AO3" s="35" t="s">
        <v>73</v>
      </c>
      <c r="AP3" s="35" t="s">
        <v>74</v>
      </c>
      <c r="AQ3" s="35" t="s">
        <v>44</v>
      </c>
      <c r="AR3" s="35" t="s">
        <v>45</v>
      </c>
      <c r="AS3" s="35" t="s">
        <v>46</v>
      </c>
      <c r="AT3" s="35" t="s">
        <v>47</v>
      </c>
      <c r="AU3" s="35" t="s">
        <v>48</v>
      </c>
      <c r="AV3" s="35" t="s">
        <v>49</v>
      </c>
      <c r="AW3" s="35" t="s">
        <v>50</v>
      </c>
      <c r="AX3" s="35" t="s">
        <v>51</v>
      </c>
      <c r="AY3" s="35" t="s">
        <v>52</v>
      </c>
      <c r="AZ3" s="35" t="s">
        <v>53</v>
      </c>
      <c r="BA3" s="35" t="s">
        <v>54</v>
      </c>
      <c r="BB3" s="35" t="s">
        <v>55</v>
      </c>
      <c r="BC3" s="35" t="s">
        <v>56</v>
      </c>
      <c r="BD3" s="35" t="s">
        <v>57</v>
      </c>
      <c r="BE3" s="35" t="s">
        <v>58</v>
      </c>
      <c r="BF3" s="35" t="s">
        <v>59</v>
      </c>
      <c r="BG3" s="35" t="s">
        <v>60</v>
      </c>
      <c r="BH3" s="35" t="s">
        <v>61</v>
      </c>
      <c r="BI3" s="35" t="s">
        <v>62</v>
      </c>
      <c r="BJ3" s="35" t="s">
        <v>63</v>
      </c>
      <c r="BK3" s="35" t="s">
        <v>64</v>
      </c>
      <c r="BL3" s="35" t="s">
        <v>65</v>
      </c>
      <c r="BM3" s="35" t="s">
        <v>66</v>
      </c>
      <c r="BN3" s="35" t="s">
        <v>67</v>
      </c>
      <c r="BO3" s="35" t="s">
        <v>68</v>
      </c>
      <c r="BP3" s="35" t="s">
        <v>69</v>
      </c>
      <c r="BQ3" s="35" t="s">
        <v>70</v>
      </c>
      <c r="BR3" s="35" t="s">
        <v>71</v>
      </c>
      <c r="BS3" s="35" t="s">
        <v>72</v>
      </c>
      <c r="BT3" s="35" t="s">
        <v>73</v>
      </c>
      <c r="BU3" s="35" t="s">
        <v>74</v>
      </c>
      <c r="BV3" s="35" t="s">
        <v>44</v>
      </c>
      <c r="BW3" s="35" t="s">
        <v>45</v>
      </c>
      <c r="BX3" s="35" t="s">
        <v>46</v>
      </c>
      <c r="BY3" s="35" t="s">
        <v>47</v>
      </c>
      <c r="BZ3" s="35" t="s">
        <v>48</v>
      </c>
      <c r="CA3" s="35" t="s">
        <v>49</v>
      </c>
      <c r="CB3" s="35" t="s">
        <v>50</v>
      </c>
      <c r="CC3" s="35" t="s">
        <v>51</v>
      </c>
      <c r="CD3" s="35" t="s">
        <v>52</v>
      </c>
      <c r="CE3" s="35" t="s">
        <v>53</v>
      </c>
      <c r="CF3" s="35" t="s">
        <v>54</v>
      </c>
      <c r="CG3" s="35" t="s">
        <v>55</v>
      </c>
      <c r="CH3" s="35" t="s">
        <v>56</v>
      </c>
      <c r="CI3" s="35" t="s">
        <v>57</v>
      </c>
      <c r="CJ3" s="35" t="s">
        <v>58</v>
      </c>
      <c r="CK3" s="35" t="s">
        <v>59</v>
      </c>
      <c r="CL3" s="35" t="s">
        <v>60</v>
      </c>
      <c r="CM3" s="35" t="s">
        <v>61</v>
      </c>
      <c r="CN3" s="35" t="s">
        <v>62</v>
      </c>
      <c r="CO3" s="35" t="s">
        <v>63</v>
      </c>
      <c r="CP3" s="35" t="s">
        <v>64</v>
      </c>
      <c r="CQ3" s="35" t="s">
        <v>65</v>
      </c>
      <c r="CR3" s="35" t="s">
        <v>66</v>
      </c>
      <c r="CS3" s="35" t="s">
        <v>67</v>
      </c>
      <c r="CT3" s="35" t="s">
        <v>68</v>
      </c>
      <c r="CU3" s="35" t="s">
        <v>69</v>
      </c>
      <c r="CV3" s="35" t="s">
        <v>70</v>
      </c>
      <c r="CW3" s="35" t="s">
        <v>71</v>
      </c>
      <c r="CX3" s="35" t="s">
        <v>72</v>
      </c>
      <c r="CY3" s="35" t="s">
        <v>73</v>
      </c>
    </row>
    <row r="5" spans="1:103" ht="4.5" customHeight="1" x14ac:dyDescent="0.2"/>
    <row r="6" spans="1:103" ht="12.75" customHeight="1" x14ac:dyDescent="0.2"/>
    <row r="7" spans="1:103" x14ac:dyDescent="0.2">
      <c r="A7" s="10" t="s">
        <v>2</v>
      </c>
      <c r="C7" s="24">
        <v>-26810.53</v>
      </c>
      <c r="D7" s="24" t="e">
        <f t="shared" ref="D7" si="0">C14</f>
        <v>#REF!</v>
      </c>
      <c r="E7" s="24" t="e">
        <f t="shared" ref="E7" si="1">D14</f>
        <v>#REF!</v>
      </c>
      <c r="F7" s="24" t="e">
        <f t="shared" ref="F7" si="2">E14</f>
        <v>#REF!</v>
      </c>
      <c r="G7" s="24">
        <v>-26810.53</v>
      </c>
      <c r="H7" s="24" t="e">
        <f t="shared" ref="H7" si="3">G14</f>
        <v>#REF!</v>
      </c>
      <c r="I7" s="24">
        <v>-24823.05</v>
      </c>
      <c r="J7" s="24">
        <v>-19252.45</v>
      </c>
      <c r="K7" s="24">
        <v>-15772.16</v>
      </c>
      <c r="L7" s="24" t="e">
        <f t="shared" ref="L7" si="4">K14</f>
        <v>#REF!</v>
      </c>
      <c r="M7" s="24" t="e">
        <f t="shared" ref="M7" si="5">L14</f>
        <v>#REF!</v>
      </c>
      <c r="N7" s="24" t="e">
        <f t="shared" ref="N7" si="6">M14</f>
        <v>#REF!</v>
      </c>
      <c r="O7" s="24" t="e">
        <f t="shared" ref="O7" si="7">N14</f>
        <v>#REF!</v>
      </c>
      <c r="P7" s="24" t="e">
        <f t="shared" ref="P7" si="8">O14</f>
        <v>#REF!</v>
      </c>
      <c r="Q7" s="24">
        <v>-21288.7</v>
      </c>
      <c r="R7" s="24" t="e">
        <f t="shared" ref="R7" si="9">Q14</f>
        <v>#REF!</v>
      </c>
      <c r="S7" s="24" t="e">
        <f t="shared" ref="S7" si="10">R14</f>
        <v>#REF!</v>
      </c>
      <c r="T7" s="24" t="e">
        <f t="shared" ref="T7" si="11">S14</f>
        <v>#REF!</v>
      </c>
      <c r="U7" s="24">
        <v>-23416.07</v>
      </c>
      <c r="V7" s="24" t="e">
        <f t="shared" ref="V7" si="12">U14</f>
        <v>#REF!</v>
      </c>
      <c r="W7" s="24" t="e">
        <f t="shared" ref="W7" si="13">V14</f>
        <v>#REF!</v>
      </c>
      <c r="X7" s="24" t="e">
        <f t="shared" ref="X7" si="14">W14</f>
        <v>#REF!</v>
      </c>
      <c r="Y7" s="24" t="e">
        <f t="shared" ref="Y7" si="15">X14</f>
        <v>#REF!</v>
      </c>
      <c r="Z7" s="24" t="e">
        <f t="shared" ref="Z7" si="16">Y14</f>
        <v>#REF!</v>
      </c>
      <c r="AA7" s="24" t="e">
        <f t="shared" ref="AA7" si="17">Z14</f>
        <v>#REF!</v>
      </c>
      <c r="AB7" s="24" t="e">
        <f t="shared" ref="AB7" si="18">AA14</f>
        <v>#REF!</v>
      </c>
      <c r="AC7" s="24" t="e">
        <f t="shared" ref="AC7" si="19">AB14</f>
        <v>#REF!</v>
      </c>
      <c r="AD7" s="24" t="e">
        <f t="shared" ref="AD7" si="20">AC14</f>
        <v>#REF!</v>
      </c>
      <c r="AE7" s="24" t="e">
        <f t="shared" ref="AE7" si="21">AD14</f>
        <v>#REF!</v>
      </c>
      <c r="AF7" s="24" t="e">
        <f t="shared" ref="AF7" si="22">AE14</f>
        <v>#REF!</v>
      </c>
      <c r="AG7" s="24" t="e">
        <f t="shared" ref="AG7" si="23">AF14</f>
        <v>#REF!</v>
      </c>
      <c r="AH7" s="24" t="e">
        <f t="shared" ref="AH7" si="24">AG14</f>
        <v>#REF!</v>
      </c>
      <c r="AI7" s="24">
        <v>-18787.900000000001</v>
      </c>
      <c r="AJ7" s="24" t="e">
        <f t="shared" ref="AJ7" si="25">AI14</f>
        <v>#REF!</v>
      </c>
      <c r="AK7" s="24" t="e">
        <f t="shared" ref="AK7" si="26">AJ14</f>
        <v>#REF!</v>
      </c>
      <c r="AL7" s="24">
        <v>-21221.94</v>
      </c>
      <c r="AM7" s="24" t="e">
        <f t="shared" ref="AM7" si="27">AL14</f>
        <v>#REF!</v>
      </c>
      <c r="AN7" s="24" t="e">
        <f t="shared" ref="AN7" si="28">AM14</f>
        <v>#REF!</v>
      </c>
      <c r="AO7" s="24" t="e">
        <f t="shared" ref="AO7" si="29">AN14</f>
        <v>#REF!</v>
      </c>
      <c r="AP7" s="24" t="e">
        <f t="shared" ref="AP7" si="30">AO14</f>
        <v>#REF!</v>
      </c>
      <c r="AQ7" s="24" t="e">
        <f t="shared" ref="AQ7" si="31">AP14</f>
        <v>#REF!</v>
      </c>
      <c r="AR7" s="24" t="e">
        <f t="shared" ref="AR7" si="32">AQ14</f>
        <v>#REF!</v>
      </c>
      <c r="AS7" s="24" t="e">
        <f t="shared" ref="AS7" si="33">AR14</f>
        <v>#REF!</v>
      </c>
      <c r="AT7" s="24" t="e">
        <f t="shared" ref="AT7" si="34">AS14</f>
        <v>#REF!</v>
      </c>
      <c r="AU7" s="24" t="e">
        <f t="shared" ref="AU7" si="35">AT14</f>
        <v>#REF!</v>
      </c>
      <c r="AV7" s="24" t="e">
        <f t="shared" ref="AV7" si="36">AU14</f>
        <v>#REF!</v>
      </c>
      <c r="AW7" s="24" t="e">
        <f t="shared" ref="AW7" si="37">AV14</f>
        <v>#REF!</v>
      </c>
      <c r="AX7" s="24" t="e">
        <f t="shared" ref="AX7" si="38">AW14</f>
        <v>#REF!</v>
      </c>
      <c r="AY7" s="24" t="e">
        <f t="shared" ref="AY7" si="39">AX14</f>
        <v>#REF!</v>
      </c>
      <c r="AZ7" s="24">
        <v>-24097.200000000001</v>
      </c>
      <c r="BA7" s="24" t="e">
        <f t="shared" ref="BA7" si="40">AZ14</f>
        <v>#REF!</v>
      </c>
      <c r="BB7" s="24" t="e">
        <f t="shared" ref="BB7" si="41">BA14</f>
        <v>#REF!</v>
      </c>
      <c r="BC7" s="24" t="e">
        <f t="shared" ref="BC7" si="42">BB14</f>
        <v>#REF!</v>
      </c>
      <c r="BD7" s="24" t="e">
        <f t="shared" ref="BD7" si="43">BC14</f>
        <v>#REF!</v>
      </c>
      <c r="BE7" s="24" t="e">
        <f t="shared" ref="BE7" si="44">BD14</f>
        <v>#REF!</v>
      </c>
      <c r="BF7" s="24" t="e">
        <f t="shared" ref="BF7" si="45">BE14</f>
        <v>#REF!</v>
      </c>
      <c r="BG7" s="24" t="e">
        <f t="shared" ref="BG7" si="46">BF14</f>
        <v>#REF!</v>
      </c>
      <c r="BH7" s="24" t="e">
        <f t="shared" ref="BH7" si="47">BG14</f>
        <v>#REF!</v>
      </c>
      <c r="BI7" s="24" t="e">
        <f t="shared" ref="BI7" si="48">BH14</f>
        <v>#REF!</v>
      </c>
      <c r="BJ7" s="24" t="e">
        <f t="shared" ref="BJ7" si="49">BI14</f>
        <v>#REF!</v>
      </c>
      <c r="BK7" s="24" t="e">
        <f t="shared" ref="BK7" si="50">BJ14</f>
        <v>#REF!</v>
      </c>
      <c r="BL7" s="24" t="e">
        <f t="shared" ref="BL7" si="51">BK14</f>
        <v>#REF!</v>
      </c>
      <c r="BM7" s="24" t="e">
        <f t="shared" ref="BM7" si="52">BL14</f>
        <v>#REF!</v>
      </c>
      <c r="BN7" s="24" t="e">
        <f t="shared" ref="BN7" si="53">BM14</f>
        <v>#REF!</v>
      </c>
      <c r="BO7" s="24" t="e">
        <f t="shared" ref="BO7" si="54">BN14</f>
        <v>#REF!</v>
      </c>
      <c r="BP7" s="24" t="e">
        <f t="shared" ref="BP7" si="55">BO14</f>
        <v>#REF!</v>
      </c>
      <c r="BQ7" s="24" t="e">
        <f t="shared" ref="BQ7" si="56">BP14</f>
        <v>#REF!</v>
      </c>
      <c r="BR7" s="24" t="e">
        <f t="shared" ref="BR7" si="57">BQ14</f>
        <v>#REF!</v>
      </c>
      <c r="BS7" s="24" t="e">
        <f t="shared" ref="BS7" si="58">BR14</f>
        <v>#REF!</v>
      </c>
      <c r="BT7" s="24" t="e">
        <f t="shared" ref="BT7" si="59">BS14</f>
        <v>#REF!</v>
      </c>
      <c r="BU7" s="24" t="e">
        <f t="shared" ref="BU7" si="60">BT14</f>
        <v>#REF!</v>
      </c>
      <c r="BV7" s="24" t="e">
        <f t="shared" ref="BV7" si="61">BU14</f>
        <v>#REF!</v>
      </c>
      <c r="BW7" s="24" t="e">
        <f t="shared" ref="BW7" si="62">BV14</f>
        <v>#REF!</v>
      </c>
      <c r="BX7" s="24" t="e">
        <f t="shared" ref="BX7" si="63">BW14</f>
        <v>#REF!</v>
      </c>
      <c r="BY7" s="24" t="e">
        <f t="shared" ref="BY7" si="64">BX14</f>
        <v>#REF!</v>
      </c>
      <c r="BZ7" s="24" t="e">
        <f t="shared" ref="BZ7" si="65">BY14</f>
        <v>#REF!</v>
      </c>
      <c r="CA7" s="24" t="e">
        <f t="shared" ref="CA7" si="66">BZ14</f>
        <v>#REF!</v>
      </c>
      <c r="CB7" s="24" t="e">
        <f t="shared" ref="CB7" si="67">CA14</f>
        <v>#REF!</v>
      </c>
      <c r="CC7" s="24" t="e">
        <f t="shared" ref="CC7" si="68">CB14</f>
        <v>#REF!</v>
      </c>
      <c r="CD7" s="24" t="e">
        <f t="shared" ref="CD7" si="69">CC14</f>
        <v>#REF!</v>
      </c>
      <c r="CE7" s="24" t="e">
        <f t="shared" ref="CE7" si="70">CD14</f>
        <v>#REF!</v>
      </c>
      <c r="CF7" s="24" t="e">
        <f t="shared" ref="CF7" si="71">CE14</f>
        <v>#REF!</v>
      </c>
      <c r="CG7" s="24" t="e">
        <f t="shared" ref="CG7" si="72">CF14</f>
        <v>#REF!</v>
      </c>
      <c r="CH7" s="24" t="e">
        <f t="shared" ref="CH7" si="73">CG14</f>
        <v>#REF!</v>
      </c>
      <c r="CI7" s="24" t="e">
        <f t="shared" ref="CI7" si="74">CH14</f>
        <v>#REF!</v>
      </c>
      <c r="CJ7" s="24" t="e">
        <f t="shared" ref="CJ7" si="75">CI14</f>
        <v>#REF!</v>
      </c>
      <c r="CK7" s="24" t="e">
        <f t="shared" ref="CK7" si="76">CJ14</f>
        <v>#REF!</v>
      </c>
      <c r="CL7" s="24" t="e">
        <f t="shared" ref="CL7" si="77">CK14</f>
        <v>#REF!</v>
      </c>
      <c r="CM7" s="24" t="e">
        <f t="shared" ref="CM7" si="78">CL14</f>
        <v>#REF!</v>
      </c>
      <c r="CN7" s="24" t="e">
        <f t="shared" ref="CN7" si="79">CM14</f>
        <v>#REF!</v>
      </c>
      <c r="CO7" s="24" t="e">
        <f t="shared" ref="CO7" si="80">CN14</f>
        <v>#REF!</v>
      </c>
      <c r="CP7" s="24" t="e">
        <f t="shared" ref="CP7" si="81">CO14</f>
        <v>#REF!</v>
      </c>
      <c r="CQ7" s="24" t="e">
        <f t="shared" ref="CQ7" si="82">CP14</f>
        <v>#REF!</v>
      </c>
      <c r="CR7" s="24" t="e">
        <f t="shared" ref="CR7" si="83">CQ14</f>
        <v>#REF!</v>
      </c>
      <c r="CS7" s="24" t="e">
        <f t="shared" ref="CS7" si="84">CR14</f>
        <v>#REF!</v>
      </c>
      <c r="CT7" s="24" t="e">
        <f t="shared" ref="CT7" si="85">CS14</f>
        <v>#REF!</v>
      </c>
      <c r="CU7" s="24" t="e">
        <f t="shared" ref="CU7" si="86">CT14</f>
        <v>#REF!</v>
      </c>
      <c r="CV7" s="24" t="e">
        <f t="shared" ref="CV7" si="87">CU14</f>
        <v>#REF!</v>
      </c>
      <c r="CW7" s="24" t="e">
        <f t="shared" ref="CW7" si="88">CV14</f>
        <v>#REF!</v>
      </c>
      <c r="CX7" s="24" t="e">
        <f t="shared" ref="CX7" si="89">CW14</f>
        <v>#REF!</v>
      </c>
      <c r="CY7" s="24" t="e">
        <f t="shared" ref="CY7" si="90">CX14</f>
        <v>#REF!</v>
      </c>
    </row>
    <row r="8" spans="1:103" ht="6.75" customHeight="1" x14ac:dyDescent="0.2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</row>
    <row r="9" spans="1:103" x14ac:dyDescent="0.2">
      <c r="A9" s="10" t="s">
        <v>3</v>
      </c>
      <c r="C9" s="24">
        <f t="shared" ref="C9:I9" si="91">C44</f>
        <v>0</v>
      </c>
      <c r="D9" s="24">
        <f t="shared" si="91"/>
        <v>0</v>
      </c>
      <c r="E9" s="24">
        <f t="shared" si="91"/>
        <v>0</v>
      </c>
      <c r="F9" s="24">
        <f t="shared" si="91"/>
        <v>0</v>
      </c>
      <c r="G9" s="24">
        <f t="shared" si="91"/>
        <v>0</v>
      </c>
      <c r="H9" s="24">
        <f t="shared" si="91"/>
        <v>0</v>
      </c>
      <c r="I9" s="24">
        <f t="shared" si="91"/>
        <v>0</v>
      </c>
      <c r="J9" s="24">
        <v>0</v>
      </c>
      <c r="K9" s="24">
        <v>0</v>
      </c>
      <c r="L9" s="24">
        <f t="shared" ref="L9:BW9" si="92">L44</f>
        <v>0</v>
      </c>
      <c r="M9" s="24">
        <f t="shared" si="92"/>
        <v>0</v>
      </c>
      <c r="N9" s="24">
        <f t="shared" si="92"/>
        <v>4208.75</v>
      </c>
      <c r="O9" s="24">
        <f t="shared" si="92"/>
        <v>0</v>
      </c>
      <c r="P9" s="24">
        <f t="shared" si="92"/>
        <v>1988.82</v>
      </c>
      <c r="Q9" s="24">
        <f t="shared" si="92"/>
        <v>0</v>
      </c>
      <c r="R9" s="24">
        <f t="shared" si="92"/>
        <v>0</v>
      </c>
      <c r="S9" s="24">
        <f t="shared" si="92"/>
        <v>0</v>
      </c>
      <c r="T9" s="24">
        <f t="shared" si="92"/>
        <v>0</v>
      </c>
      <c r="U9" s="24">
        <f t="shared" si="92"/>
        <v>0</v>
      </c>
      <c r="V9" s="24">
        <f t="shared" si="92"/>
        <v>5303.2</v>
      </c>
      <c r="W9" s="24">
        <f t="shared" si="92"/>
        <v>0</v>
      </c>
      <c r="X9" s="24">
        <f t="shared" si="92"/>
        <v>0</v>
      </c>
      <c r="Y9" s="24">
        <f t="shared" si="92"/>
        <v>0</v>
      </c>
      <c r="Z9" s="24">
        <f t="shared" si="92"/>
        <v>0</v>
      </c>
      <c r="AA9" s="24">
        <f t="shared" si="92"/>
        <v>0</v>
      </c>
      <c r="AB9" s="24">
        <f t="shared" si="92"/>
        <v>0</v>
      </c>
      <c r="AC9" s="24">
        <f t="shared" si="92"/>
        <v>0</v>
      </c>
      <c r="AD9" s="24">
        <f t="shared" si="92"/>
        <v>0</v>
      </c>
      <c r="AE9" s="24">
        <f t="shared" si="92"/>
        <v>0</v>
      </c>
      <c r="AF9" s="24">
        <f t="shared" si="92"/>
        <v>0</v>
      </c>
      <c r="AG9" s="24">
        <f t="shared" si="92"/>
        <v>0</v>
      </c>
      <c r="AH9" s="24">
        <f t="shared" si="92"/>
        <v>0</v>
      </c>
      <c r="AI9" s="24">
        <f t="shared" si="92"/>
        <v>0</v>
      </c>
      <c r="AJ9" s="24">
        <f t="shared" si="92"/>
        <v>0</v>
      </c>
      <c r="AK9" s="24">
        <f t="shared" si="92"/>
        <v>0</v>
      </c>
      <c r="AL9" s="24">
        <f t="shared" si="92"/>
        <v>0</v>
      </c>
      <c r="AM9" s="24">
        <f t="shared" si="92"/>
        <v>0</v>
      </c>
      <c r="AN9" s="24">
        <f t="shared" si="92"/>
        <v>0</v>
      </c>
      <c r="AO9" s="24">
        <f t="shared" si="92"/>
        <v>0</v>
      </c>
      <c r="AP9" s="24">
        <f t="shared" si="92"/>
        <v>0</v>
      </c>
      <c r="AQ9" s="24">
        <f t="shared" si="92"/>
        <v>0</v>
      </c>
      <c r="AR9" s="24">
        <f t="shared" si="92"/>
        <v>0</v>
      </c>
      <c r="AS9" s="24">
        <f t="shared" si="92"/>
        <v>0</v>
      </c>
      <c r="AT9" s="24">
        <f t="shared" si="92"/>
        <v>0</v>
      </c>
      <c r="AU9" s="24">
        <f t="shared" si="92"/>
        <v>0</v>
      </c>
      <c r="AV9" s="24">
        <f t="shared" si="92"/>
        <v>0</v>
      </c>
      <c r="AW9" s="24">
        <f t="shared" si="92"/>
        <v>0</v>
      </c>
      <c r="AX9" s="24">
        <f t="shared" si="92"/>
        <v>0</v>
      </c>
      <c r="AY9" s="24">
        <f t="shared" si="92"/>
        <v>0</v>
      </c>
      <c r="AZ9" s="24">
        <f t="shared" si="92"/>
        <v>0</v>
      </c>
      <c r="BA9" s="24">
        <f t="shared" si="92"/>
        <v>0</v>
      </c>
      <c r="BB9" s="24">
        <f t="shared" si="92"/>
        <v>0</v>
      </c>
      <c r="BC9" s="24">
        <f t="shared" si="92"/>
        <v>0</v>
      </c>
      <c r="BD9" s="24">
        <f t="shared" si="92"/>
        <v>0</v>
      </c>
      <c r="BE9" s="24">
        <f t="shared" si="92"/>
        <v>0</v>
      </c>
      <c r="BF9" s="24">
        <f t="shared" si="92"/>
        <v>916.5</v>
      </c>
      <c r="BG9" s="24">
        <f t="shared" si="92"/>
        <v>0</v>
      </c>
      <c r="BH9" s="24">
        <f t="shared" si="92"/>
        <v>0</v>
      </c>
      <c r="BI9" s="24">
        <f t="shared" si="92"/>
        <v>0</v>
      </c>
      <c r="BJ9" s="24">
        <f t="shared" si="92"/>
        <v>0</v>
      </c>
      <c r="BK9" s="24">
        <f t="shared" si="92"/>
        <v>0</v>
      </c>
      <c r="BL9" s="24">
        <f t="shared" si="92"/>
        <v>0</v>
      </c>
      <c r="BM9" s="24">
        <f t="shared" si="92"/>
        <v>0</v>
      </c>
      <c r="BN9" s="24">
        <f t="shared" si="92"/>
        <v>0</v>
      </c>
      <c r="BO9" s="24">
        <f t="shared" si="92"/>
        <v>0</v>
      </c>
      <c r="BP9" s="24">
        <f t="shared" si="92"/>
        <v>0</v>
      </c>
      <c r="BQ9" s="24">
        <f t="shared" si="92"/>
        <v>0</v>
      </c>
      <c r="BR9" s="24">
        <f t="shared" si="92"/>
        <v>0</v>
      </c>
      <c r="BS9" s="24">
        <f t="shared" si="92"/>
        <v>0</v>
      </c>
      <c r="BT9" s="24">
        <f t="shared" si="92"/>
        <v>0</v>
      </c>
      <c r="BU9" s="24">
        <f t="shared" si="92"/>
        <v>0</v>
      </c>
      <c r="BV9" s="24">
        <f t="shared" si="92"/>
        <v>0</v>
      </c>
      <c r="BW9" s="24">
        <f t="shared" si="92"/>
        <v>0</v>
      </c>
      <c r="BX9" s="24">
        <f t="shared" ref="BX9:CY9" si="93">BX44</f>
        <v>0</v>
      </c>
      <c r="BY9" s="24">
        <f t="shared" si="93"/>
        <v>0</v>
      </c>
      <c r="BZ9" s="24">
        <f t="shared" si="93"/>
        <v>0</v>
      </c>
      <c r="CA9" s="24">
        <f t="shared" si="93"/>
        <v>0</v>
      </c>
      <c r="CB9" s="24">
        <f t="shared" si="93"/>
        <v>0</v>
      </c>
      <c r="CC9" s="24">
        <f t="shared" si="93"/>
        <v>0</v>
      </c>
      <c r="CD9" s="24">
        <f t="shared" si="93"/>
        <v>0</v>
      </c>
      <c r="CE9" s="24">
        <f t="shared" si="93"/>
        <v>0</v>
      </c>
      <c r="CF9" s="24">
        <f t="shared" si="93"/>
        <v>0</v>
      </c>
      <c r="CG9" s="24">
        <f t="shared" si="93"/>
        <v>0</v>
      </c>
      <c r="CH9" s="24">
        <f t="shared" si="93"/>
        <v>0</v>
      </c>
      <c r="CI9" s="24">
        <f t="shared" si="93"/>
        <v>0</v>
      </c>
      <c r="CJ9" s="24">
        <f t="shared" si="93"/>
        <v>0</v>
      </c>
      <c r="CK9" s="24">
        <f t="shared" si="93"/>
        <v>0</v>
      </c>
      <c r="CL9" s="24">
        <f t="shared" si="93"/>
        <v>0</v>
      </c>
      <c r="CM9" s="24">
        <f t="shared" si="93"/>
        <v>0</v>
      </c>
      <c r="CN9" s="24">
        <f t="shared" si="93"/>
        <v>0</v>
      </c>
      <c r="CO9" s="24">
        <f t="shared" si="93"/>
        <v>0</v>
      </c>
      <c r="CP9" s="24">
        <f t="shared" si="93"/>
        <v>0</v>
      </c>
      <c r="CQ9" s="24">
        <f t="shared" si="93"/>
        <v>0</v>
      </c>
      <c r="CR9" s="24">
        <f t="shared" si="93"/>
        <v>0</v>
      </c>
      <c r="CS9" s="24">
        <f t="shared" si="93"/>
        <v>0</v>
      </c>
      <c r="CT9" s="24">
        <f t="shared" si="93"/>
        <v>0</v>
      </c>
      <c r="CU9" s="24">
        <f t="shared" si="93"/>
        <v>0</v>
      </c>
      <c r="CV9" s="24">
        <f t="shared" si="93"/>
        <v>0</v>
      </c>
      <c r="CW9" s="24">
        <f t="shared" si="93"/>
        <v>0</v>
      </c>
      <c r="CX9" s="24">
        <f t="shared" si="93"/>
        <v>0</v>
      </c>
      <c r="CY9" s="24">
        <f t="shared" si="93"/>
        <v>0</v>
      </c>
    </row>
    <row r="10" spans="1:103" ht="6" customHeight="1" x14ac:dyDescent="0.2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</row>
    <row r="11" spans="1:103" x14ac:dyDescent="0.2">
      <c r="A11" s="10" t="s">
        <v>4</v>
      </c>
      <c r="C11" s="24" t="e">
        <f t="shared" ref="C11:K11" si="94">C68</f>
        <v>#REF!</v>
      </c>
      <c r="D11" s="24" t="e">
        <f t="shared" si="94"/>
        <v>#REF!</v>
      </c>
      <c r="E11" s="24" t="e">
        <f t="shared" si="94"/>
        <v>#REF!</v>
      </c>
      <c r="F11" s="24" t="e">
        <f t="shared" si="94"/>
        <v>#REF!</v>
      </c>
      <c r="G11" s="24" t="e">
        <f t="shared" si="94"/>
        <v>#REF!</v>
      </c>
      <c r="H11" s="24" t="e">
        <f t="shared" si="94"/>
        <v>#REF!</v>
      </c>
      <c r="I11" s="24" t="e">
        <f t="shared" si="94"/>
        <v>#REF!</v>
      </c>
      <c r="J11" s="24" t="e">
        <f t="shared" si="94"/>
        <v>#REF!</v>
      </c>
      <c r="K11" s="24" t="e">
        <f t="shared" si="94"/>
        <v>#REF!</v>
      </c>
      <c r="L11" s="24" t="e">
        <f t="shared" ref="L11:BW11" si="95">L68</f>
        <v>#REF!</v>
      </c>
      <c r="M11" s="24" t="e">
        <f t="shared" si="95"/>
        <v>#REF!</v>
      </c>
      <c r="N11" s="24" t="e">
        <f t="shared" si="95"/>
        <v>#REF!</v>
      </c>
      <c r="O11" s="24" t="e">
        <f t="shared" si="95"/>
        <v>#REF!</v>
      </c>
      <c r="P11" s="24" t="e">
        <f t="shared" si="95"/>
        <v>#REF!</v>
      </c>
      <c r="Q11" s="24" t="e">
        <f t="shared" si="95"/>
        <v>#REF!</v>
      </c>
      <c r="R11" s="24" t="e">
        <f t="shared" si="95"/>
        <v>#REF!</v>
      </c>
      <c r="S11" s="24" t="e">
        <f t="shared" si="95"/>
        <v>#REF!</v>
      </c>
      <c r="T11" s="24" t="e">
        <f t="shared" si="95"/>
        <v>#REF!</v>
      </c>
      <c r="U11" s="24" t="e">
        <f t="shared" si="95"/>
        <v>#REF!</v>
      </c>
      <c r="V11" s="24" t="e">
        <f t="shared" si="95"/>
        <v>#REF!</v>
      </c>
      <c r="W11" s="24" t="e">
        <f t="shared" si="95"/>
        <v>#REF!</v>
      </c>
      <c r="X11" s="24" t="e">
        <f t="shared" si="95"/>
        <v>#REF!</v>
      </c>
      <c r="Y11" s="24" t="e">
        <f t="shared" si="95"/>
        <v>#REF!</v>
      </c>
      <c r="Z11" s="24" t="e">
        <f t="shared" si="95"/>
        <v>#REF!</v>
      </c>
      <c r="AA11" s="24" t="e">
        <f t="shared" si="95"/>
        <v>#REF!</v>
      </c>
      <c r="AB11" s="24" t="e">
        <f t="shared" si="95"/>
        <v>#REF!</v>
      </c>
      <c r="AC11" s="24" t="e">
        <f t="shared" si="95"/>
        <v>#REF!</v>
      </c>
      <c r="AD11" s="24" t="e">
        <f t="shared" si="95"/>
        <v>#REF!</v>
      </c>
      <c r="AE11" s="24" t="e">
        <f t="shared" si="95"/>
        <v>#REF!</v>
      </c>
      <c r="AF11" s="24" t="e">
        <f t="shared" si="95"/>
        <v>#REF!</v>
      </c>
      <c r="AG11" s="24" t="e">
        <f t="shared" si="95"/>
        <v>#REF!</v>
      </c>
      <c r="AH11" s="24" t="e">
        <f t="shared" si="95"/>
        <v>#REF!</v>
      </c>
      <c r="AI11" s="24" t="e">
        <f t="shared" si="95"/>
        <v>#REF!</v>
      </c>
      <c r="AJ11" s="24" t="e">
        <f t="shared" si="95"/>
        <v>#REF!</v>
      </c>
      <c r="AK11" s="24" t="e">
        <f t="shared" si="95"/>
        <v>#REF!</v>
      </c>
      <c r="AL11" s="24" t="e">
        <f t="shared" si="95"/>
        <v>#REF!</v>
      </c>
      <c r="AM11" s="24" t="e">
        <f t="shared" si="95"/>
        <v>#REF!</v>
      </c>
      <c r="AN11" s="24" t="e">
        <f t="shared" si="95"/>
        <v>#REF!</v>
      </c>
      <c r="AO11" s="24" t="e">
        <f t="shared" si="95"/>
        <v>#REF!</v>
      </c>
      <c r="AP11" s="24" t="e">
        <f t="shared" si="95"/>
        <v>#REF!</v>
      </c>
      <c r="AQ11" s="24" t="e">
        <f t="shared" si="95"/>
        <v>#REF!</v>
      </c>
      <c r="AR11" s="24" t="e">
        <f t="shared" si="95"/>
        <v>#REF!</v>
      </c>
      <c r="AS11" s="24" t="e">
        <f t="shared" si="95"/>
        <v>#REF!</v>
      </c>
      <c r="AT11" s="24" t="e">
        <f t="shared" si="95"/>
        <v>#REF!</v>
      </c>
      <c r="AU11" s="24" t="e">
        <f t="shared" si="95"/>
        <v>#REF!</v>
      </c>
      <c r="AV11" s="24" t="e">
        <f t="shared" si="95"/>
        <v>#REF!</v>
      </c>
      <c r="AW11" s="24" t="e">
        <f t="shared" si="95"/>
        <v>#REF!</v>
      </c>
      <c r="AX11" s="24" t="e">
        <f t="shared" si="95"/>
        <v>#REF!</v>
      </c>
      <c r="AY11" s="24" t="e">
        <f t="shared" si="95"/>
        <v>#REF!</v>
      </c>
      <c r="AZ11" s="24" t="e">
        <f t="shared" si="95"/>
        <v>#REF!</v>
      </c>
      <c r="BA11" s="24" t="e">
        <f t="shared" si="95"/>
        <v>#REF!</v>
      </c>
      <c r="BB11" s="24" t="e">
        <f t="shared" si="95"/>
        <v>#REF!</v>
      </c>
      <c r="BC11" s="24" t="e">
        <f t="shared" si="95"/>
        <v>#REF!</v>
      </c>
      <c r="BD11" s="24" t="e">
        <f t="shared" si="95"/>
        <v>#REF!</v>
      </c>
      <c r="BE11" s="24" t="e">
        <f t="shared" si="95"/>
        <v>#REF!</v>
      </c>
      <c r="BF11" s="24" t="e">
        <f t="shared" si="95"/>
        <v>#REF!</v>
      </c>
      <c r="BG11" s="24" t="e">
        <f t="shared" si="95"/>
        <v>#REF!</v>
      </c>
      <c r="BH11" s="24" t="e">
        <f t="shared" si="95"/>
        <v>#REF!</v>
      </c>
      <c r="BI11" s="24" t="e">
        <f t="shared" si="95"/>
        <v>#REF!</v>
      </c>
      <c r="BJ11" s="24" t="e">
        <f t="shared" si="95"/>
        <v>#REF!</v>
      </c>
      <c r="BK11" s="24" t="e">
        <f t="shared" si="95"/>
        <v>#REF!</v>
      </c>
      <c r="BL11" s="24" t="e">
        <f t="shared" si="95"/>
        <v>#REF!</v>
      </c>
      <c r="BM11" s="24" t="e">
        <f t="shared" si="95"/>
        <v>#REF!</v>
      </c>
      <c r="BN11" s="24" t="e">
        <f t="shared" si="95"/>
        <v>#REF!</v>
      </c>
      <c r="BO11" s="24" t="e">
        <f t="shared" si="95"/>
        <v>#REF!</v>
      </c>
      <c r="BP11" s="24" t="e">
        <f t="shared" si="95"/>
        <v>#REF!</v>
      </c>
      <c r="BQ11" s="24" t="e">
        <f t="shared" si="95"/>
        <v>#REF!</v>
      </c>
      <c r="BR11" s="24" t="e">
        <f t="shared" si="95"/>
        <v>#REF!</v>
      </c>
      <c r="BS11" s="24" t="e">
        <f t="shared" si="95"/>
        <v>#REF!</v>
      </c>
      <c r="BT11" s="24" t="e">
        <f t="shared" si="95"/>
        <v>#REF!</v>
      </c>
      <c r="BU11" s="24" t="e">
        <f t="shared" si="95"/>
        <v>#REF!</v>
      </c>
      <c r="BV11" s="24" t="e">
        <f t="shared" si="95"/>
        <v>#REF!</v>
      </c>
      <c r="BW11" s="24" t="e">
        <f t="shared" si="95"/>
        <v>#REF!</v>
      </c>
      <c r="BX11" s="24" t="e">
        <f t="shared" ref="BX11:CY11" si="96">BX68</f>
        <v>#REF!</v>
      </c>
      <c r="BY11" s="24" t="e">
        <f t="shared" si="96"/>
        <v>#REF!</v>
      </c>
      <c r="BZ11" s="24" t="e">
        <f t="shared" si="96"/>
        <v>#REF!</v>
      </c>
      <c r="CA11" s="24" t="e">
        <f t="shared" si="96"/>
        <v>#REF!</v>
      </c>
      <c r="CB11" s="24" t="e">
        <f t="shared" si="96"/>
        <v>#REF!</v>
      </c>
      <c r="CC11" s="24" t="e">
        <f t="shared" si="96"/>
        <v>#REF!</v>
      </c>
      <c r="CD11" s="24" t="e">
        <f t="shared" si="96"/>
        <v>#REF!</v>
      </c>
      <c r="CE11" s="24" t="e">
        <f t="shared" si="96"/>
        <v>#REF!</v>
      </c>
      <c r="CF11" s="24" t="e">
        <f t="shared" si="96"/>
        <v>#REF!</v>
      </c>
      <c r="CG11" s="24" t="e">
        <f t="shared" si="96"/>
        <v>#REF!</v>
      </c>
      <c r="CH11" s="24" t="e">
        <f t="shared" si="96"/>
        <v>#REF!</v>
      </c>
      <c r="CI11" s="24" t="e">
        <f t="shared" si="96"/>
        <v>#REF!</v>
      </c>
      <c r="CJ11" s="24" t="e">
        <f t="shared" si="96"/>
        <v>#REF!</v>
      </c>
      <c r="CK11" s="24" t="e">
        <f t="shared" si="96"/>
        <v>#REF!</v>
      </c>
      <c r="CL11" s="24" t="e">
        <f t="shared" si="96"/>
        <v>#REF!</v>
      </c>
      <c r="CM11" s="24" t="e">
        <f t="shared" si="96"/>
        <v>#REF!</v>
      </c>
      <c r="CN11" s="24" t="e">
        <f t="shared" si="96"/>
        <v>#REF!</v>
      </c>
      <c r="CO11" s="24" t="e">
        <f t="shared" si="96"/>
        <v>#REF!</v>
      </c>
      <c r="CP11" s="24" t="e">
        <f t="shared" si="96"/>
        <v>#REF!</v>
      </c>
      <c r="CQ11" s="24" t="e">
        <f t="shared" si="96"/>
        <v>#REF!</v>
      </c>
      <c r="CR11" s="24" t="e">
        <f t="shared" si="96"/>
        <v>#REF!</v>
      </c>
      <c r="CS11" s="24" t="e">
        <f t="shared" si="96"/>
        <v>#REF!</v>
      </c>
      <c r="CT11" s="24" t="e">
        <f t="shared" si="96"/>
        <v>#REF!</v>
      </c>
      <c r="CU11" s="24" t="e">
        <f t="shared" si="96"/>
        <v>#REF!</v>
      </c>
      <c r="CV11" s="24" t="e">
        <f t="shared" si="96"/>
        <v>#REF!</v>
      </c>
      <c r="CW11" s="24" t="e">
        <f t="shared" si="96"/>
        <v>#REF!</v>
      </c>
      <c r="CX11" s="24" t="e">
        <f t="shared" si="96"/>
        <v>#REF!</v>
      </c>
      <c r="CY11" s="24" t="e">
        <f t="shared" si="96"/>
        <v>#REF!</v>
      </c>
    </row>
    <row r="12" spans="1:103" ht="6.75" customHeight="1" x14ac:dyDescent="0.2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</row>
    <row r="13" spans="1:103" ht="6" customHeight="1" x14ac:dyDescent="0.2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</row>
    <row r="14" spans="1:103" s="9" customFormat="1" ht="16.5" customHeight="1" x14ac:dyDescent="0.2">
      <c r="A14" s="9" t="s">
        <v>5</v>
      </c>
      <c r="C14" s="26" t="e">
        <f t="shared" ref="C14:K14" si="97">C7+C9-C11</f>
        <v>#REF!</v>
      </c>
      <c r="D14" s="26" t="e">
        <f t="shared" si="97"/>
        <v>#REF!</v>
      </c>
      <c r="E14" s="26" t="e">
        <f t="shared" si="97"/>
        <v>#REF!</v>
      </c>
      <c r="F14" s="26" t="e">
        <f t="shared" si="97"/>
        <v>#REF!</v>
      </c>
      <c r="G14" s="26" t="e">
        <f t="shared" si="97"/>
        <v>#REF!</v>
      </c>
      <c r="H14" s="26" t="e">
        <f t="shared" si="97"/>
        <v>#REF!</v>
      </c>
      <c r="I14" s="26" t="e">
        <f t="shared" si="97"/>
        <v>#REF!</v>
      </c>
      <c r="J14" s="26" t="e">
        <f t="shared" si="97"/>
        <v>#REF!</v>
      </c>
      <c r="K14" s="26" t="e">
        <f t="shared" si="97"/>
        <v>#REF!</v>
      </c>
      <c r="L14" s="26" t="e">
        <f t="shared" ref="L14:BW14" si="98">L7+L9-L11</f>
        <v>#REF!</v>
      </c>
      <c r="M14" s="26" t="e">
        <f t="shared" si="98"/>
        <v>#REF!</v>
      </c>
      <c r="N14" s="26" t="e">
        <f t="shared" si="98"/>
        <v>#REF!</v>
      </c>
      <c r="O14" s="26" t="e">
        <f t="shared" si="98"/>
        <v>#REF!</v>
      </c>
      <c r="P14" s="26" t="e">
        <f t="shared" si="98"/>
        <v>#REF!</v>
      </c>
      <c r="Q14" s="26" t="e">
        <f t="shared" si="98"/>
        <v>#REF!</v>
      </c>
      <c r="R14" s="26" t="e">
        <f t="shared" si="98"/>
        <v>#REF!</v>
      </c>
      <c r="S14" s="26" t="e">
        <f t="shared" si="98"/>
        <v>#REF!</v>
      </c>
      <c r="T14" s="26" t="e">
        <f t="shared" si="98"/>
        <v>#REF!</v>
      </c>
      <c r="U14" s="26" t="e">
        <f t="shared" si="98"/>
        <v>#REF!</v>
      </c>
      <c r="V14" s="26" t="e">
        <f t="shared" si="98"/>
        <v>#REF!</v>
      </c>
      <c r="W14" s="26" t="e">
        <f t="shared" si="98"/>
        <v>#REF!</v>
      </c>
      <c r="X14" s="26" t="e">
        <f t="shared" si="98"/>
        <v>#REF!</v>
      </c>
      <c r="Y14" s="26" t="e">
        <f t="shared" si="98"/>
        <v>#REF!</v>
      </c>
      <c r="Z14" s="26" t="e">
        <f t="shared" si="98"/>
        <v>#REF!</v>
      </c>
      <c r="AA14" s="26" t="e">
        <f t="shared" si="98"/>
        <v>#REF!</v>
      </c>
      <c r="AB14" s="26" t="e">
        <f t="shared" si="98"/>
        <v>#REF!</v>
      </c>
      <c r="AC14" s="26" t="e">
        <f t="shared" si="98"/>
        <v>#REF!</v>
      </c>
      <c r="AD14" s="26" t="e">
        <f t="shared" si="98"/>
        <v>#REF!</v>
      </c>
      <c r="AE14" s="26" t="e">
        <f t="shared" si="98"/>
        <v>#REF!</v>
      </c>
      <c r="AF14" s="26" t="e">
        <f t="shared" si="98"/>
        <v>#REF!</v>
      </c>
      <c r="AG14" s="26" t="e">
        <f t="shared" si="98"/>
        <v>#REF!</v>
      </c>
      <c r="AH14" s="26" t="e">
        <f t="shared" si="98"/>
        <v>#REF!</v>
      </c>
      <c r="AI14" s="26" t="e">
        <f t="shared" si="98"/>
        <v>#REF!</v>
      </c>
      <c r="AJ14" s="26" t="e">
        <f t="shared" si="98"/>
        <v>#REF!</v>
      </c>
      <c r="AK14" s="26" t="e">
        <f t="shared" si="98"/>
        <v>#REF!</v>
      </c>
      <c r="AL14" s="26" t="e">
        <f t="shared" si="98"/>
        <v>#REF!</v>
      </c>
      <c r="AM14" s="26" t="e">
        <f t="shared" si="98"/>
        <v>#REF!</v>
      </c>
      <c r="AN14" s="26" t="e">
        <f t="shared" si="98"/>
        <v>#REF!</v>
      </c>
      <c r="AO14" s="26" t="e">
        <f t="shared" si="98"/>
        <v>#REF!</v>
      </c>
      <c r="AP14" s="26" t="e">
        <f t="shared" si="98"/>
        <v>#REF!</v>
      </c>
      <c r="AQ14" s="26" t="e">
        <f t="shared" si="98"/>
        <v>#REF!</v>
      </c>
      <c r="AR14" s="26" t="e">
        <f t="shared" si="98"/>
        <v>#REF!</v>
      </c>
      <c r="AS14" s="26" t="e">
        <f t="shared" si="98"/>
        <v>#REF!</v>
      </c>
      <c r="AT14" s="26" t="e">
        <f t="shared" si="98"/>
        <v>#REF!</v>
      </c>
      <c r="AU14" s="26" t="e">
        <f t="shared" si="98"/>
        <v>#REF!</v>
      </c>
      <c r="AV14" s="26" t="e">
        <f t="shared" si="98"/>
        <v>#REF!</v>
      </c>
      <c r="AW14" s="26" t="e">
        <f t="shared" si="98"/>
        <v>#REF!</v>
      </c>
      <c r="AX14" s="26" t="e">
        <f t="shared" si="98"/>
        <v>#REF!</v>
      </c>
      <c r="AY14" s="26" t="e">
        <f t="shared" si="98"/>
        <v>#REF!</v>
      </c>
      <c r="AZ14" s="26" t="e">
        <f t="shared" si="98"/>
        <v>#REF!</v>
      </c>
      <c r="BA14" s="26" t="e">
        <f t="shared" si="98"/>
        <v>#REF!</v>
      </c>
      <c r="BB14" s="26" t="e">
        <f t="shared" si="98"/>
        <v>#REF!</v>
      </c>
      <c r="BC14" s="26" t="e">
        <f t="shared" si="98"/>
        <v>#REF!</v>
      </c>
      <c r="BD14" s="26" t="e">
        <f t="shared" si="98"/>
        <v>#REF!</v>
      </c>
      <c r="BE14" s="26" t="e">
        <f t="shared" si="98"/>
        <v>#REF!</v>
      </c>
      <c r="BF14" s="26" t="e">
        <f t="shared" si="98"/>
        <v>#REF!</v>
      </c>
      <c r="BG14" s="26" t="e">
        <f t="shared" si="98"/>
        <v>#REF!</v>
      </c>
      <c r="BH14" s="26" t="e">
        <f t="shared" si="98"/>
        <v>#REF!</v>
      </c>
      <c r="BI14" s="26" t="e">
        <f t="shared" si="98"/>
        <v>#REF!</v>
      </c>
      <c r="BJ14" s="26" t="e">
        <f t="shared" si="98"/>
        <v>#REF!</v>
      </c>
      <c r="BK14" s="26" t="e">
        <f t="shared" si="98"/>
        <v>#REF!</v>
      </c>
      <c r="BL14" s="26" t="e">
        <f t="shared" si="98"/>
        <v>#REF!</v>
      </c>
      <c r="BM14" s="26" t="e">
        <f t="shared" si="98"/>
        <v>#REF!</v>
      </c>
      <c r="BN14" s="26" t="e">
        <f t="shared" si="98"/>
        <v>#REF!</v>
      </c>
      <c r="BO14" s="26" t="e">
        <f t="shared" si="98"/>
        <v>#REF!</v>
      </c>
      <c r="BP14" s="26" t="e">
        <f t="shared" si="98"/>
        <v>#REF!</v>
      </c>
      <c r="BQ14" s="26" t="e">
        <f t="shared" si="98"/>
        <v>#REF!</v>
      </c>
      <c r="BR14" s="26" t="e">
        <f t="shared" si="98"/>
        <v>#REF!</v>
      </c>
      <c r="BS14" s="26" t="e">
        <f t="shared" si="98"/>
        <v>#REF!</v>
      </c>
      <c r="BT14" s="26" t="e">
        <f t="shared" si="98"/>
        <v>#REF!</v>
      </c>
      <c r="BU14" s="26" t="e">
        <f t="shared" si="98"/>
        <v>#REF!</v>
      </c>
      <c r="BV14" s="26" t="e">
        <f t="shared" si="98"/>
        <v>#REF!</v>
      </c>
      <c r="BW14" s="26" t="e">
        <f t="shared" si="98"/>
        <v>#REF!</v>
      </c>
      <c r="BX14" s="26" t="e">
        <f t="shared" ref="BX14:CY14" si="99">BX7+BX9-BX11</f>
        <v>#REF!</v>
      </c>
      <c r="BY14" s="26" t="e">
        <f t="shared" si="99"/>
        <v>#REF!</v>
      </c>
      <c r="BZ14" s="26" t="e">
        <f t="shared" si="99"/>
        <v>#REF!</v>
      </c>
      <c r="CA14" s="26" t="e">
        <f t="shared" si="99"/>
        <v>#REF!</v>
      </c>
      <c r="CB14" s="26" t="e">
        <f t="shared" si="99"/>
        <v>#REF!</v>
      </c>
      <c r="CC14" s="26" t="e">
        <f t="shared" si="99"/>
        <v>#REF!</v>
      </c>
      <c r="CD14" s="26" t="e">
        <f t="shared" si="99"/>
        <v>#REF!</v>
      </c>
      <c r="CE14" s="26" t="e">
        <f t="shared" si="99"/>
        <v>#REF!</v>
      </c>
      <c r="CF14" s="26" t="e">
        <f t="shared" si="99"/>
        <v>#REF!</v>
      </c>
      <c r="CG14" s="26" t="e">
        <f t="shared" si="99"/>
        <v>#REF!</v>
      </c>
      <c r="CH14" s="26" t="e">
        <f t="shared" si="99"/>
        <v>#REF!</v>
      </c>
      <c r="CI14" s="26" t="e">
        <f t="shared" si="99"/>
        <v>#REF!</v>
      </c>
      <c r="CJ14" s="26" t="e">
        <f t="shared" si="99"/>
        <v>#REF!</v>
      </c>
      <c r="CK14" s="26" t="e">
        <f t="shared" si="99"/>
        <v>#REF!</v>
      </c>
      <c r="CL14" s="26" t="e">
        <f t="shared" si="99"/>
        <v>#REF!</v>
      </c>
      <c r="CM14" s="26" t="e">
        <f t="shared" si="99"/>
        <v>#REF!</v>
      </c>
      <c r="CN14" s="26" t="e">
        <f t="shared" si="99"/>
        <v>#REF!</v>
      </c>
      <c r="CO14" s="26" t="e">
        <f t="shared" si="99"/>
        <v>#REF!</v>
      </c>
      <c r="CP14" s="26" t="e">
        <f t="shared" si="99"/>
        <v>#REF!</v>
      </c>
      <c r="CQ14" s="26" t="e">
        <f t="shared" si="99"/>
        <v>#REF!</v>
      </c>
      <c r="CR14" s="26" t="e">
        <f t="shared" si="99"/>
        <v>#REF!</v>
      </c>
      <c r="CS14" s="26" t="e">
        <f t="shared" si="99"/>
        <v>#REF!</v>
      </c>
      <c r="CT14" s="26" t="e">
        <f t="shared" si="99"/>
        <v>#REF!</v>
      </c>
      <c r="CU14" s="26" t="e">
        <f t="shared" si="99"/>
        <v>#REF!</v>
      </c>
      <c r="CV14" s="26" t="e">
        <f t="shared" si="99"/>
        <v>#REF!</v>
      </c>
      <c r="CW14" s="26" t="e">
        <f t="shared" si="99"/>
        <v>#REF!</v>
      </c>
      <c r="CX14" s="26" t="e">
        <f t="shared" si="99"/>
        <v>#REF!</v>
      </c>
      <c r="CY14" s="26" t="e">
        <f t="shared" si="99"/>
        <v>#REF!</v>
      </c>
    </row>
    <row r="15" spans="1:103" ht="6" customHeight="1" thickBot="1" x14ac:dyDescent="0.25"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</row>
    <row r="16" spans="1:103" ht="12.75" thickTop="1" x14ac:dyDescent="0.2"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</row>
    <row r="17" spans="1:167" ht="14.25" customHeight="1" x14ac:dyDescent="0.2">
      <c r="A17" s="10">
        <v>30000</v>
      </c>
      <c r="C17" s="11">
        <v>25000</v>
      </c>
      <c r="D17" s="11">
        <f t="shared" ref="D17" si="100">C17</f>
        <v>25000</v>
      </c>
      <c r="E17" s="11">
        <f t="shared" ref="E17" si="101">D17</f>
        <v>25000</v>
      </c>
      <c r="F17" s="11">
        <f t="shared" ref="F17" si="102">E17</f>
        <v>25000</v>
      </c>
      <c r="G17" s="11">
        <f t="shared" ref="G17" si="103">F17</f>
        <v>25000</v>
      </c>
      <c r="H17" s="11">
        <f t="shared" ref="H17" si="104">G17</f>
        <v>25000</v>
      </c>
      <c r="I17" s="11">
        <f t="shared" ref="I17" si="105">H17</f>
        <v>25000</v>
      </c>
      <c r="J17" s="11">
        <f t="shared" ref="J17" si="106">I17</f>
        <v>25000</v>
      </c>
      <c r="K17" s="11">
        <f t="shared" ref="K17" si="107">J17</f>
        <v>25000</v>
      </c>
      <c r="L17" s="11">
        <f t="shared" ref="L17" si="108">K17</f>
        <v>25000</v>
      </c>
      <c r="M17" s="11">
        <f t="shared" ref="M17" si="109">L17</f>
        <v>25000</v>
      </c>
      <c r="N17" s="11">
        <f t="shared" ref="N17" si="110">M17</f>
        <v>25000</v>
      </c>
      <c r="O17" s="11">
        <f t="shared" ref="O17" si="111">N17</f>
        <v>25000</v>
      </c>
      <c r="P17" s="11">
        <f t="shared" ref="P17" si="112">O17</f>
        <v>25000</v>
      </c>
      <c r="Q17" s="11">
        <f t="shared" ref="Q17" si="113">P17</f>
        <v>25000</v>
      </c>
      <c r="R17" s="11">
        <f t="shared" ref="R17" si="114">Q17</f>
        <v>25000</v>
      </c>
      <c r="S17" s="11">
        <f t="shared" ref="S17" si="115">R17</f>
        <v>25000</v>
      </c>
      <c r="T17" s="11">
        <f t="shared" ref="T17" si="116">S17</f>
        <v>25000</v>
      </c>
      <c r="U17" s="11">
        <f t="shared" ref="U17" si="117">T17</f>
        <v>25000</v>
      </c>
      <c r="V17" s="11">
        <f t="shared" ref="V17" si="118">U17</f>
        <v>25000</v>
      </c>
      <c r="W17" s="11">
        <f t="shared" ref="W17" si="119">V17</f>
        <v>25000</v>
      </c>
      <c r="X17" s="11">
        <f t="shared" ref="X17" si="120">W17</f>
        <v>25000</v>
      </c>
      <c r="Y17" s="11">
        <f t="shared" ref="Y17" si="121">X17</f>
        <v>25000</v>
      </c>
      <c r="Z17" s="11">
        <f t="shared" ref="Z17" si="122">Y17</f>
        <v>25000</v>
      </c>
      <c r="AA17" s="11">
        <f t="shared" ref="AA17" si="123">Z17</f>
        <v>25000</v>
      </c>
      <c r="AB17" s="11">
        <f t="shared" ref="AB17" si="124">AA17</f>
        <v>25000</v>
      </c>
      <c r="AC17" s="11">
        <f t="shared" ref="AC17" si="125">AB17</f>
        <v>25000</v>
      </c>
      <c r="AD17" s="11">
        <f t="shared" ref="AD17" si="126">AC17</f>
        <v>25000</v>
      </c>
      <c r="AE17" s="11">
        <f t="shared" ref="AE17" si="127">AD17</f>
        <v>25000</v>
      </c>
      <c r="AF17" s="11">
        <f t="shared" ref="AF17" si="128">AE17</f>
        <v>25000</v>
      </c>
      <c r="AG17" s="11">
        <f t="shared" ref="AG17" si="129">AF17</f>
        <v>25000</v>
      </c>
      <c r="AH17" s="11">
        <f t="shared" ref="AH17" si="130">AG17</f>
        <v>25000</v>
      </c>
      <c r="AI17" s="11">
        <f t="shared" ref="AI17" si="131">AH17</f>
        <v>25000</v>
      </c>
      <c r="AJ17" s="11">
        <f t="shared" ref="AJ17" si="132">AI17</f>
        <v>25000</v>
      </c>
      <c r="AK17" s="11">
        <f t="shared" ref="AK17" si="133">AJ17</f>
        <v>25000</v>
      </c>
      <c r="AL17" s="11">
        <f t="shared" ref="AL17" si="134">AK17</f>
        <v>25000</v>
      </c>
      <c r="AM17" s="11">
        <f t="shared" ref="AM17" si="135">AL17</f>
        <v>25000</v>
      </c>
      <c r="AN17" s="11">
        <f t="shared" ref="AN17" si="136">AM17</f>
        <v>25000</v>
      </c>
      <c r="AO17" s="11">
        <f t="shared" ref="AO17" si="137">AN17</f>
        <v>25000</v>
      </c>
      <c r="AP17" s="11">
        <f t="shared" ref="AP17" si="138">AO17</f>
        <v>25000</v>
      </c>
      <c r="AQ17" s="11">
        <f t="shared" ref="AQ17" si="139">AP17</f>
        <v>25000</v>
      </c>
      <c r="AR17" s="11">
        <f t="shared" ref="AR17" si="140">AQ17</f>
        <v>25000</v>
      </c>
      <c r="AS17" s="11">
        <f t="shared" ref="AS17" si="141">AR17</f>
        <v>25000</v>
      </c>
      <c r="AT17" s="11">
        <f t="shared" ref="AT17" si="142">AS17</f>
        <v>25000</v>
      </c>
      <c r="AU17" s="11">
        <f t="shared" ref="AU17" si="143">AT17</f>
        <v>25000</v>
      </c>
      <c r="AV17" s="11">
        <f t="shared" ref="AV17" si="144">AU17</f>
        <v>25000</v>
      </c>
      <c r="AW17" s="11">
        <f t="shared" ref="AW17" si="145">AV17</f>
        <v>25000</v>
      </c>
      <c r="AX17" s="11">
        <f t="shared" ref="AX17" si="146">AW17</f>
        <v>25000</v>
      </c>
      <c r="AY17" s="11">
        <f t="shared" ref="AY17" si="147">AX17</f>
        <v>25000</v>
      </c>
      <c r="AZ17" s="11">
        <v>27000</v>
      </c>
      <c r="BA17" s="11">
        <f t="shared" ref="BA17" si="148">AZ17</f>
        <v>27000</v>
      </c>
      <c r="BB17" s="11">
        <f t="shared" ref="BB17" si="149">BA17</f>
        <v>27000</v>
      </c>
      <c r="BC17" s="11">
        <f t="shared" ref="BC17" si="150">BB17</f>
        <v>27000</v>
      </c>
      <c r="BD17" s="11">
        <f t="shared" ref="BD17" si="151">BC17</f>
        <v>27000</v>
      </c>
      <c r="BE17" s="11">
        <f t="shared" ref="BE17" si="152">BD17</f>
        <v>27000</v>
      </c>
      <c r="BF17" s="11">
        <f t="shared" ref="BF17" si="153">BE17</f>
        <v>27000</v>
      </c>
      <c r="BG17" s="11">
        <f t="shared" ref="BG17" si="154">BF17</f>
        <v>27000</v>
      </c>
      <c r="BH17" s="11">
        <f t="shared" ref="BH17" si="155">BG17</f>
        <v>27000</v>
      </c>
      <c r="BI17" s="11">
        <f t="shared" ref="BI17" si="156">BH17</f>
        <v>27000</v>
      </c>
      <c r="BJ17" s="11">
        <f t="shared" ref="BJ17" si="157">BI17</f>
        <v>27000</v>
      </c>
      <c r="BK17" s="11">
        <f t="shared" ref="BK17" si="158">BJ17</f>
        <v>27000</v>
      </c>
      <c r="BL17" s="11">
        <f t="shared" ref="BL17" si="159">BK17</f>
        <v>27000</v>
      </c>
      <c r="BM17" s="11">
        <f t="shared" ref="BM17" si="160">BL17</f>
        <v>27000</v>
      </c>
      <c r="BN17" s="11">
        <f t="shared" ref="BN17" si="161">BM17</f>
        <v>27000</v>
      </c>
      <c r="BO17" s="11">
        <f t="shared" ref="BO17" si="162">BN17</f>
        <v>27000</v>
      </c>
      <c r="BP17" s="11">
        <f t="shared" ref="BP17" si="163">BO17</f>
        <v>27000</v>
      </c>
      <c r="BQ17" s="11">
        <f t="shared" ref="BQ17" si="164">BP17</f>
        <v>27000</v>
      </c>
      <c r="BR17" s="11">
        <f t="shared" ref="BR17" si="165">BQ17</f>
        <v>27000</v>
      </c>
      <c r="BS17" s="11">
        <f t="shared" ref="BS17" si="166">BR17</f>
        <v>27000</v>
      </c>
      <c r="BT17" s="11">
        <f t="shared" ref="BT17" si="167">BS17</f>
        <v>27000</v>
      </c>
      <c r="BU17" s="11">
        <f t="shared" ref="BU17" si="168">BT17</f>
        <v>27000</v>
      </c>
      <c r="BV17" s="11">
        <f t="shared" ref="BV17" si="169">BU17</f>
        <v>27000</v>
      </c>
      <c r="BW17" s="11">
        <f t="shared" ref="BW17" si="170">BV17</f>
        <v>27000</v>
      </c>
      <c r="BX17" s="11">
        <f t="shared" ref="BX17" si="171">BW17</f>
        <v>27000</v>
      </c>
      <c r="BY17" s="11">
        <f t="shared" ref="BY17" si="172">BX17</f>
        <v>27000</v>
      </c>
      <c r="BZ17" s="11">
        <f t="shared" ref="BZ17" si="173">BY17</f>
        <v>27000</v>
      </c>
      <c r="CA17" s="11">
        <f t="shared" ref="CA17" si="174">BZ17</f>
        <v>27000</v>
      </c>
      <c r="CB17" s="11">
        <f t="shared" ref="CB17" si="175">CA17</f>
        <v>27000</v>
      </c>
      <c r="CC17" s="11">
        <f t="shared" ref="CC17" si="176">CB17</f>
        <v>27000</v>
      </c>
      <c r="CD17" s="11">
        <f t="shared" ref="CD17" si="177">CC17</f>
        <v>27000</v>
      </c>
      <c r="CE17" s="11">
        <f t="shared" ref="CE17" si="178">CD17</f>
        <v>27000</v>
      </c>
      <c r="CF17" s="11">
        <f t="shared" ref="CF17" si="179">CE17</f>
        <v>27000</v>
      </c>
      <c r="CG17" s="11">
        <f t="shared" ref="CG17" si="180">CF17</f>
        <v>27000</v>
      </c>
      <c r="CH17" s="11">
        <f t="shared" ref="CH17" si="181">CG17</f>
        <v>27000</v>
      </c>
      <c r="CI17" s="11">
        <f t="shared" ref="CI17" si="182">CH17</f>
        <v>27000</v>
      </c>
      <c r="CJ17" s="11">
        <f t="shared" ref="CJ17" si="183">CI17</f>
        <v>27000</v>
      </c>
      <c r="CK17" s="11">
        <f t="shared" ref="CK17" si="184">CJ17</f>
        <v>27000</v>
      </c>
      <c r="CL17" s="11">
        <f t="shared" ref="CL17" si="185">CK17</f>
        <v>27000</v>
      </c>
      <c r="CM17" s="11">
        <f t="shared" ref="CM17" si="186">CL17</f>
        <v>27000</v>
      </c>
      <c r="CN17" s="11">
        <f t="shared" ref="CN17" si="187">CM17</f>
        <v>27000</v>
      </c>
      <c r="CO17" s="11">
        <f t="shared" ref="CO17" si="188">CN17</f>
        <v>27000</v>
      </c>
      <c r="CP17" s="11">
        <f t="shared" ref="CP17" si="189">CO17</f>
        <v>27000</v>
      </c>
      <c r="CQ17" s="11">
        <f t="shared" ref="CQ17" si="190">CP17</f>
        <v>27000</v>
      </c>
      <c r="CR17" s="11">
        <f t="shared" ref="CR17" si="191">CQ17</f>
        <v>27000</v>
      </c>
      <c r="CS17" s="11">
        <f t="shared" ref="CS17" si="192">CR17</f>
        <v>27000</v>
      </c>
      <c r="CT17" s="11">
        <f t="shared" ref="CT17" si="193">CS17</f>
        <v>27000</v>
      </c>
      <c r="CU17" s="11">
        <f t="shared" ref="CU17" si="194">CT17</f>
        <v>27000</v>
      </c>
      <c r="CV17" s="11">
        <f t="shared" ref="CV17" si="195">CU17</f>
        <v>27000</v>
      </c>
      <c r="CW17" s="11">
        <f t="shared" ref="CW17" si="196">CV17</f>
        <v>27000</v>
      </c>
      <c r="CX17" s="11">
        <f t="shared" ref="CX17" si="197">CW17</f>
        <v>27000</v>
      </c>
      <c r="CY17" s="11">
        <f t="shared" ref="CY17" si="198">CX17</f>
        <v>27000</v>
      </c>
    </row>
    <row r="18" spans="1:167" x14ac:dyDescent="0.2"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</row>
    <row r="19" spans="1:167" s="13" customFormat="1" x14ac:dyDescent="0.2">
      <c r="A19" s="13" t="s">
        <v>6</v>
      </c>
      <c r="C19" s="21" t="e">
        <f t="shared" ref="C19:K19" si="199">C14+C17</f>
        <v>#REF!</v>
      </c>
      <c r="D19" s="21" t="e">
        <f t="shared" si="199"/>
        <v>#REF!</v>
      </c>
      <c r="E19" s="21" t="e">
        <f t="shared" si="199"/>
        <v>#REF!</v>
      </c>
      <c r="F19" s="21" t="e">
        <f t="shared" si="199"/>
        <v>#REF!</v>
      </c>
      <c r="G19" s="21" t="e">
        <f t="shared" si="199"/>
        <v>#REF!</v>
      </c>
      <c r="H19" s="21" t="e">
        <f t="shared" si="199"/>
        <v>#REF!</v>
      </c>
      <c r="I19" s="21" t="e">
        <f t="shared" si="199"/>
        <v>#REF!</v>
      </c>
      <c r="J19" s="21" t="e">
        <f t="shared" si="199"/>
        <v>#REF!</v>
      </c>
      <c r="K19" s="21" t="e">
        <f t="shared" si="199"/>
        <v>#REF!</v>
      </c>
      <c r="L19" s="21" t="e">
        <f t="shared" ref="L19:BW19" si="200">L14+L17</f>
        <v>#REF!</v>
      </c>
      <c r="M19" s="21" t="e">
        <f t="shared" si="200"/>
        <v>#REF!</v>
      </c>
      <c r="N19" s="21" t="e">
        <f t="shared" si="200"/>
        <v>#REF!</v>
      </c>
      <c r="O19" s="21" t="e">
        <f t="shared" si="200"/>
        <v>#REF!</v>
      </c>
      <c r="P19" s="21" t="e">
        <f t="shared" si="200"/>
        <v>#REF!</v>
      </c>
      <c r="Q19" s="21" t="e">
        <f t="shared" si="200"/>
        <v>#REF!</v>
      </c>
      <c r="R19" s="21" t="e">
        <f t="shared" si="200"/>
        <v>#REF!</v>
      </c>
      <c r="S19" s="21" t="e">
        <f t="shared" si="200"/>
        <v>#REF!</v>
      </c>
      <c r="T19" s="21" t="e">
        <f t="shared" si="200"/>
        <v>#REF!</v>
      </c>
      <c r="U19" s="21" t="e">
        <f t="shared" si="200"/>
        <v>#REF!</v>
      </c>
      <c r="V19" s="21" t="e">
        <f t="shared" si="200"/>
        <v>#REF!</v>
      </c>
      <c r="W19" s="21" t="e">
        <f t="shared" si="200"/>
        <v>#REF!</v>
      </c>
      <c r="X19" s="21" t="e">
        <f t="shared" si="200"/>
        <v>#REF!</v>
      </c>
      <c r="Y19" s="21" t="e">
        <f t="shared" si="200"/>
        <v>#REF!</v>
      </c>
      <c r="Z19" s="21" t="e">
        <f t="shared" si="200"/>
        <v>#REF!</v>
      </c>
      <c r="AA19" s="21" t="e">
        <f t="shared" si="200"/>
        <v>#REF!</v>
      </c>
      <c r="AB19" s="21" t="e">
        <f t="shared" si="200"/>
        <v>#REF!</v>
      </c>
      <c r="AC19" s="21" t="e">
        <f t="shared" si="200"/>
        <v>#REF!</v>
      </c>
      <c r="AD19" s="21" t="e">
        <f t="shared" si="200"/>
        <v>#REF!</v>
      </c>
      <c r="AE19" s="21" t="e">
        <f t="shared" si="200"/>
        <v>#REF!</v>
      </c>
      <c r="AF19" s="21" t="e">
        <f t="shared" si="200"/>
        <v>#REF!</v>
      </c>
      <c r="AG19" s="21" t="e">
        <f t="shared" si="200"/>
        <v>#REF!</v>
      </c>
      <c r="AH19" s="21" t="e">
        <f t="shared" si="200"/>
        <v>#REF!</v>
      </c>
      <c r="AI19" s="21" t="e">
        <f t="shared" si="200"/>
        <v>#REF!</v>
      </c>
      <c r="AJ19" s="21" t="e">
        <f t="shared" si="200"/>
        <v>#REF!</v>
      </c>
      <c r="AK19" s="21" t="e">
        <f t="shared" si="200"/>
        <v>#REF!</v>
      </c>
      <c r="AL19" s="21" t="e">
        <f t="shared" si="200"/>
        <v>#REF!</v>
      </c>
      <c r="AM19" s="21" t="e">
        <f t="shared" si="200"/>
        <v>#REF!</v>
      </c>
      <c r="AN19" s="21" t="e">
        <f t="shared" si="200"/>
        <v>#REF!</v>
      </c>
      <c r="AO19" s="21" t="e">
        <f t="shared" si="200"/>
        <v>#REF!</v>
      </c>
      <c r="AP19" s="21" t="e">
        <f t="shared" si="200"/>
        <v>#REF!</v>
      </c>
      <c r="AQ19" s="21" t="e">
        <f t="shared" si="200"/>
        <v>#REF!</v>
      </c>
      <c r="AR19" s="21" t="e">
        <f t="shared" si="200"/>
        <v>#REF!</v>
      </c>
      <c r="AS19" s="21" t="e">
        <f t="shared" si="200"/>
        <v>#REF!</v>
      </c>
      <c r="AT19" s="21" t="e">
        <f t="shared" si="200"/>
        <v>#REF!</v>
      </c>
      <c r="AU19" s="21" t="e">
        <f t="shared" si="200"/>
        <v>#REF!</v>
      </c>
      <c r="AV19" s="21" t="e">
        <f t="shared" si="200"/>
        <v>#REF!</v>
      </c>
      <c r="AW19" s="21" t="e">
        <f t="shared" si="200"/>
        <v>#REF!</v>
      </c>
      <c r="AX19" s="21" t="e">
        <f t="shared" si="200"/>
        <v>#REF!</v>
      </c>
      <c r="AY19" s="21" t="e">
        <f t="shared" si="200"/>
        <v>#REF!</v>
      </c>
      <c r="AZ19" s="21" t="e">
        <f t="shared" si="200"/>
        <v>#REF!</v>
      </c>
      <c r="BA19" s="21" t="e">
        <f t="shared" si="200"/>
        <v>#REF!</v>
      </c>
      <c r="BB19" s="21" t="e">
        <f t="shared" si="200"/>
        <v>#REF!</v>
      </c>
      <c r="BC19" s="21" t="e">
        <f t="shared" si="200"/>
        <v>#REF!</v>
      </c>
      <c r="BD19" s="21" t="e">
        <f t="shared" si="200"/>
        <v>#REF!</v>
      </c>
      <c r="BE19" s="21" t="e">
        <f t="shared" si="200"/>
        <v>#REF!</v>
      </c>
      <c r="BF19" s="21" t="e">
        <f t="shared" si="200"/>
        <v>#REF!</v>
      </c>
      <c r="BG19" s="21" t="e">
        <f t="shared" si="200"/>
        <v>#REF!</v>
      </c>
      <c r="BH19" s="21" t="e">
        <f t="shared" si="200"/>
        <v>#REF!</v>
      </c>
      <c r="BI19" s="21" t="e">
        <f t="shared" si="200"/>
        <v>#REF!</v>
      </c>
      <c r="BJ19" s="21" t="e">
        <f t="shared" si="200"/>
        <v>#REF!</v>
      </c>
      <c r="BK19" s="21" t="e">
        <f t="shared" si="200"/>
        <v>#REF!</v>
      </c>
      <c r="BL19" s="21" t="e">
        <f t="shared" si="200"/>
        <v>#REF!</v>
      </c>
      <c r="BM19" s="21" t="e">
        <f t="shared" si="200"/>
        <v>#REF!</v>
      </c>
      <c r="BN19" s="21" t="e">
        <f t="shared" si="200"/>
        <v>#REF!</v>
      </c>
      <c r="BO19" s="21" t="e">
        <f t="shared" si="200"/>
        <v>#REF!</v>
      </c>
      <c r="BP19" s="21" t="e">
        <f t="shared" si="200"/>
        <v>#REF!</v>
      </c>
      <c r="BQ19" s="21" t="e">
        <f t="shared" si="200"/>
        <v>#REF!</v>
      </c>
      <c r="BR19" s="21" t="e">
        <f t="shared" si="200"/>
        <v>#REF!</v>
      </c>
      <c r="BS19" s="21" t="e">
        <f t="shared" si="200"/>
        <v>#REF!</v>
      </c>
      <c r="BT19" s="21" t="e">
        <f t="shared" si="200"/>
        <v>#REF!</v>
      </c>
      <c r="BU19" s="21" t="e">
        <f t="shared" si="200"/>
        <v>#REF!</v>
      </c>
      <c r="BV19" s="21" t="e">
        <f t="shared" si="200"/>
        <v>#REF!</v>
      </c>
      <c r="BW19" s="21" t="e">
        <f t="shared" si="200"/>
        <v>#REF!</v>
      </c>
      <c r="BX19" s="21" t="e">
        <f t="shared" ref="BX19:CY19" si="201">BX14+BX17</f>
        <v>#REF!</v>
      </c>
      <c r="BY19" s="21" t="e">
        <f t="shared" si="201"/>
        <v>#REF!</v>
      </c>
      <c r="BZ19" s="21" t="e">
        <f t="shared" si="201"/>
        <v>#REF!</v>
      </c>
      <c r="CA19" s="21" t="e">
        <f t="shared" si="201"/>
        <v>#REF!</v>
      </c>
      <c r="CB19" s="21" t="e">
        <f t="shared" si="201"/>
        <v>#REF!</v>
      </c>
      <c r="CC19" s="21" t="e">
        <f t="shared" si="201"/>
        <v>#REF!</v>
      </c>
      <c r="CD19" s="21" t="e">
        <f t="shared" si="201"/>
        <v>#REF!</v>
      </c>
      <c r="CE19" s="21" t="e">
        <f t="shared" si="201"/>
        <v>#REF!</v>
      </c>
      <c r="CF19" s="21" t="e">
        <f t="shared" si="201"/>
        <v>#REF!</v>
      </c>
      <c r="CG19" s="21" t="e">
        <f t="shared" si="201"/>
        <v>#REF!</v>
      </c>
      <c r="CH19" s="21" t="e">
        <f t="shared" si="201"/>
        <v>#REF!</v>
      </c>
      <c r="CI19" s="21" t="e">
        <f t="shared" si="201"/>
        <v>#REF!</v>
      </c>
      <c r="CJ19" s="21" t="e">
        <f t="shared" si="201"/>
        <v>#REF!</v>
      </c>
      <c r="CK19" s="21" t="e">
        <f t="shared" si="201"/>
        <v>#REF!</v>
      </c>
      <c r="CL19" s="21" t="e">
        <f t="shared" si="201"/>
        <v>#REF!</v>
      </c>
      <c r="CM19" s="21" t="e">
        <f t="shared" si="201"/>
        <v>#REF!</v>
      </c>
      <c r="CN19" s="21" t="e">
        <f t="shared" si="201"/>
        <v>#REF!</v>
      </c>
      <c r="CO19" s="21" t="e">
        <f t="shared" si="201"/>
        <v>#REF!</v>
      </c>
      <c r="CP19" s="21" t="e">
        <f t="shared" si="201"/>
        <v>#REF!</v>
      </c>
      <c r="CQ19" s="21" t="e">
        <f t="shared" si="201"/>
        <v>#REF!</v>
      </c>
      <c r="CR19" s="21" t="e">
        <f t="shared" si="201"/>
        <v>#REF!</v>
      </c>
      <c r="CS19" s="21" t="e">
        <f t="shared" si="201"/>
        <v>#REF!</v>
      </c>
      <c r="CT19" s="21" t="e">
        <f t="shared" si="201"/>
        <v>#REF!</v>
      </c>
      <c r="CU19" s="21" t="e">
        <f t="shared" si="201"/>
        <v>#REF!</v>
      </c>
      <c r="CV19" s="21" t="e">
        <f t="shared" si="201"/>
        <v>#REF!</v>
      </c>
      <c r="CW19" s="21" t="e">
        <f t="shared" si="201"/>
        <v>#REF!</v>
      </c>
      <c r="CX19" s="21" t="e">
        <f t="shared" si="201"/>
        <v>#REF!</v>
      </c>
      <c r="CY19" s="21" t="e">
        <f t="shared" si="201"/>
        <v>#REF!</v>
      </c>
    </row>
    <row r="20" spans="1:167" ht="6" customHeight="1" x14ac:dyDescent="0.2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</row>
    <row r="21" spans="1:167" ht="19.5" customHeight="1" x14ac:dyDescent="0.2"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</row>
    <row r="22" spans="1:167" x14ac:dyDescent="0.2">
      <c r="A22" s="10" t="s">
        <v>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</row>
    <row r="23" spans="1:167" s="9" customFormat="1" x14ac:dyDescent="0.2">
      <c r="A23" s="9" t="s">
        <v>42</v>
      </c>
      <c r="C23" s="22">
        <v>0</v>
      </c>
      <c r="D23" s="22">
        <f t="shared" ref="D23" si="202">D22+C23</f>
        <v>0</v>
      </c>
      <c r="E23" s="22">
        <f t="shared" ref="E23" si="203">E22+D23</f>
        <v>0</v>
      </c>
      <c r="F23" s="22">
        <f t="shared" ref="F23" si="204">F22+E23</f>
        <v>0</v>
      </c>
      <c r="G23" s="22">
        <f t="shared" ref="G23" si="205">G22+F23</f>
        <v>0</v>
      </c>
      <c r="H23" s="22">
        <f t="shared" ref="H23" si="206">H22+G23</f>
        <v>0</v>
      </c>
      <c r="I23" s="22">
        <f t="shared" ref="I23" si="207">I22+H23</f>
        <v>0</v>
      </c>
      <c r="J23" s="22">
        <f t="shared" ref="J23" si="208">J22+I23</f>
        <v>0</v>
      </c>
      <c r="K23" s="22">
        <f t="shared" ref="K23" si="209">K22+J23</f>
        <v>0</v>
      </c>
      <c r="L23" s="22">
        <f>L22+K23</f>
        <v>0</v>
      </c>
      <c r="M23" s="22">
        <f t="shared" ref="M23" si="210">M22+L23</f>
        <v>0</v>
      </c>
      <c r="N23" s="22">
        <f t="shared" ref="N23" si="211">N22+M23</f>
        <v>0</v>
      </c>
      <c r="O23" s="22">
        <f t="shared" ref="O23" si="212">O22+N23</f>
        <v>0</v>
      </c>
      <c r="P23" s="22">
        <f t="shared" ref="P23" si="213">P22+O23</f>
        <v>0</v>
      </c>
      <c r="Q23" s="22">
        <f t="shared" ref="Q23" si="214">Q22+P23</f>
        <v>0</v>
      </c>
      <c r="R23" s="22">
        <f t="shared" ref="R23" si="215">R22+Q23</f>
        <v>0</v>
      </c>
      <c r="S23" s="22">
        <f t="shared" ref="S23" si="216">S22+R23</f>
        <v>0</v>
      </c>
      <c r="T23" s="22">
        <f t="shared" ref="T23" si="217">T22+S23</f>
        <v>0</v>
      </c>
      <c r="U23" s="22">
        <f t="shared" ref="U23" si="218">U22+T23</f>
        <v>0</v>
      </c>
      <c r="V23" s="22">
        <f t="shared" ref="V23" si="219">V22+U23</f>
        <v>0</v>
      </c>
      <c r="W23" s="22">
        <f t="shared" ref="W23" si="220">W22+V23</f>
        <v>0</v>
      </c>
      <c r="X23" s="22">
        <f t="shared" ref="X23" si="221">X22+W23</f>
        <v>0</v>
      </c>
      <c r="Y23" s="22">
        <f t="shared" ref="Y23" si="222">Y22+X23</f>
        <v>0</v>
      </c>
      <c r="Z23" s="22">
        <f t="shared" ref="Z23" si="223">Z22+Y23</f>
        <v>0</v>
      </c>
      <c r="AA23" s="22">
        <f t="shared" ref="AA23" si="224">AA22+Z23</f>
        <v>0</v>
      </c>
      <c r="AB23" s="22">
        <f t="shared" ref="AB23" si="225">AB22+AA23</f>
        <v>0</v>
      </c>
      <c r="AC23" s="22">
        <f t="shared" ref="AC23" si="226">AC22+AB23</f>
        <v>0</v>
      </c>
      <c r="AD23" s="22">
        <f t="shared" ref="AD23" si="227">AD22+AC23</f>
        <v>0</v>
      </c>
      <c r="AE23" s="22">
        <f t="shared" ref="AE23" si="228">AE22+AD23</f>
        <v>0</v>
      </c>
      <c r="AF23" s="22">
        <f t="shared" ref="AF23" si="229">AF22+AE23</f>
        <v>0</v>
      </c>
      <c r="AG23" s="22">
        <f t="shared" ref="AG23" si="230">AG22+AF23</f>
        <v>0</v>
      </c>
      <c r="AH23" s="22">
        <f t="shared" ref="AH23" si="231">AH22+AG23</f>
        <v>0</v>
      </c>
      <c r="AI23" s="22">
        <f t="shared" ref="AI23" si="232">AI22+AH23</f>
        <v>0</v>
      </c>
      <c r="AJ23" s="22">
        <f t="shared" ref="AJ23" si="233">AJ22+AI23</f>
        <v>0</v>
      </c>
      <c r="AK23" s="22">
        <f t="shared" ref="AK23" si="234">AK22+AJ23</f>
        <v>0</v>
      </c>
      <c r="AL23" s="22">
        <f t="shared" ref="AL23" si="235">AL22+AK23</f>
        <v>0</v>
      </c>
      <c r="AM23" s="22">
        <f t="shared" ref="AM23" si="236">AM22+AL23</f>
        <v>0</v>
      </c>
      <c r="AN23" s="22">
        <f t="shared" ref="AN23" si="237">AN22+AM23</f>
        <v>0</v>
      </c>
      <c r="AO23" s="22">
        <f t="shared" ref="AO23" si="238">AO22+AN23</f>
        <v>0</v>
      </c>
      <c r="AP23" s="22">
        <f t="shared" ref="AP23" si="239">AP22+AO23</f>
        <v>0</v>
      </c>
      <c r="AQ23" s="22">
        <f t="shared" ref="AQ23" si="240">AQ22+AP23</f>
        <v>0</v>
      </c>
      <c r="AR23" s="22">
        <f t="shared" ref="AR23" si="241">AR22+AQ23</f>
        <v>0</v>
      </c>
      <c r="AS23" s="22">
        <f t="shared" ref="AS23" si="242">AS22+AR23</f>
        <v>0</v>
      </c>
      <c r="AT23" s="22">
        <f t="shared" ref="AT23" si="243">AT22+AS23</f>
        <v>0</v>
      </c>
      <c r="AU23" s="22">
        <f t="shared" ref="AU23" si="244">AU22+AT23</f>
        <v>0</v>
      </c>
      <c r="AV23" s="22">
        <f t="shared" ref="AV23" si="245">AV22+AU23</f>
        <v>0</v>
      </c>
      <c r="AW23" s="22">
        <f t="shared" ref="AW23" si="246">AW22+AV23</f>
        <v>0</v>
      </c>
      <c r="AX23" s="22">
        <f t="shared" ref="AX23" si="247">AX22+AW23</f>
        <v>0</v>
      </c>
      <c r="AY23" s="22">
        <f t="shared" ref="AY23" si="248">AY22+AX23</f>
        <v>0</v>
      </c>
      <c r="AZ23" s="22">
        <f t="shared" ref="AZ23" si="249">AZ22+AY23</f>
        <v>0</v>
      </c>
      <c r="BA23" s="22">
        <f t="shared" ref="BA23" si="250">BA22+AZ23</f>
        <v>0</v>
      </c>
      <c r="BB23" s="22">
        <f t="shared" ref="BB23" si="251">BB22+BA23</f>
        <v>0</v>
      </c>
      <c r="BC23" s="22">
        <f t="shared" ref="BC23" si="252">BC22+BB23</f>
        <v>0</v>
      </c>
      <c r="BD23" s="22">
        <f t="shared" ref="BD23" si="253">BD22+BC23</f>
        <v>0</v>
      </c>
      <c r="BE23" s="22">
        <f t="shared" ref="BE23" si="254">BE22+BD23</f>
        <v>0</v>
      </c>
      <c r="BF23" s="22">
        <f t="shared" ref="BF23" si="255">BF22+BE23</f>
        <v>0</v>
      </c>
      <c r="BG23" s="22">
        <f t="shared" ref="BG23" si="256">BG22+BF23</f>
        <v>0</v>
      </c>
      <c r="BH23" s="22">
        <f t="shared" ref="BH23" si="257">BH22+BG23</f>
        <v>0</v>
      </c>
      <c r="BI23" s="22">
        <f t="shared" ref="BI23" si="258">BI22+BH23</f>
        <v>0</v>
      </c>
      <c r="BJ23" s="22">
        <f t="shared" ref="BJ23" si="259">BJ22+BI23</f>
        <v>0</v>
      </c>
      <c r="BK23" s="22">
        <f t="shared" ref="BK23" si="260">BK22+BJ23</f>
        <v>0</v>
      </c>
      <c r="BL23" s="22">
        <f t="shared" ref="BL23" si="261">BL22+BK23</f>
        <v>0</v>
      </c>
      <c r="BM23" s="22">
        <f t="shared" ref="BM23" si="262">BM22+BL23</f>
        <v>0</v>
      </c>
      <c r="BN23" s="22">
        <f t="shared" ref="BN23" si="263">BN22+BM23</f>
        <v>0</v>
      </c>
      <c r="BO23" s="22">
        <f t="shared" ref="BO23" si="264">BO22+BN23</f>
        <v>0</v>
      </c>
      <c r="BP23" s="22">
        <f t="shared" ref="BP23" si="265">BP22+BO23</f>
        <v>0</v>
      </c>
      <c r="BQ23" s="22">
        <f t="shared" ref="BQ23" si="266">BQ22+BP23</f>
        <v>0</v>
      </c>
      <c r="BR23" s="22">
        <f t="shared" ref="BR23" si="267">BR22+BQ23</f>
        <v>0</v>
      </c>
      <c r="BS23" s="22">
        <f t="shared" ref="BS23" si="268">BS22+BR23</f>
        <v>0</v>
      </c>
      <c r="BT23" s="22">
        <f t="shared" ref="BT23" si="269">BT22+BS23</f>
        <v>0</v>
      </c>
      <c r="BU23" s="22">
        <f t="shared" ref="BU23" si="270">BU22+BT23</f>
        <v>0</v>
      </c>
      <c r="BV23" s="22">
        <f t="shared" ref="BV23" si="271">BV22+BU23</f>
        <v>0</v>
      </c>
      <c r="BW23" s="22">
        <f t="shared" ref="BW23" si="272">BW22+BV23</f>
        <v>0</v>
      </c>
      <c r="BX23" s="22">
        <f t="shared" ref="BX23" si="273">BX22+BW23</f>
        <v>0</v>
      </c>
      <c r="BY23" s="22">
        <f t="shared" ref="BY23" si="274">BY22+BX23</f>
        <v>0</v>
      </c>
      <c r="BZ23" s="22">
        <f t="shared" ref="BZ23" si="275">BZ22+BY23</f>
        <v>0</v>
      </c>
      <c r="CA23" s="22">
        <f t="shared" ref="CA23" si="276">CA22+BZ23</f>
        <v>0</v>
      </c>
      <c r="CB23" s="22">
        <f t="shared" ref="CB23" si="277">CB22+CA23</f>
        <v>0</v>
      </c>
      <c r="CC23" s="22">
        <f t="shared" ref="CC23" si="278">CC22+CB23</f>
        <v>0</v>
      </c>
      <c r="CD23" s="22">
        <f t="shared" ref="CD23" si="279">CD22+CC23</f>
        <v>0</v>
      </c>
      <c r="CE23" s="22">
        <f t="shared" ref="CE23" si="280">CE22+CD23</f>
        <v>0</v>
      </c>
      <c r="CF23" s="22">
        <f t="shared" ref="CF23" si="281">CF22+CE23</f>
        <v>0</v>
      </c>
      <c r="CG23" s="22">
        <f t="shared" ref="CG23" si="282">CG22+CF23</f>
        <v>0</v>
      </c>
      <c r="CH23" s="22">
        <f t="shared" ref="CH23" si="283">CH22+CG23</f>
        <v>0</v>
      </c>
      <c r="CI23" s="22">
        <f t="shared" ref="CI23" si="284">CI22+CH23</f>
        <v>0</v>
      </c>
      <c r="CJ23" s="22">
        <f t="shared" ref="CJ23" si="285">CJ22+CI23</f>
        <v>0</v>
      </c>
      <c r="CK23" s="22">
        <f t="shared" ref="CK23" si="286">CK22+CJ23</f>
        <v>0</v>
      </c>
      <c r="CL23" s="22">
        <f t="shared" ref="CL23" si="287">CL22+CK23</f>
        <v>0</v>
      </c>
      <c r="CM23" s="22">
        <f t="shared" ref="CM23" si="288">CM22+CL23</f>
        <v>0</v>
      </c>
      <c r="CN23" s="22">
        <f t="shared" ref="CN23" si="289">CN22+CM23</f>
        <v>0</v>
      </c>
      <c r="CO23" s="22">
        <f t="shared" ref="CO23" si="290">CO22+CN23</f>
        <v>0</v>
      </c>
      <c r="CP23" s="22">
        <f t="shared" ref="CP23" si="291">CP22+CO23</f>
        <v>0</v>
      </c>
      <c r="CQ23" s="22">
        <f t="shared" ref="CQ23" si="292">CQ22+CP23</f>
        <v>0</v>
      </c>
      <c r="CR23" s="22">
        <f t="shared" ref="CR23" si="293">CR22+CQ23</f>
        <v>0</v>
      </c>
      <c r="CS23" s="22">
        <f t="shared" ref="CS23" si="294">CS22+CR23</f>
        <v>0</v>
      </c>
      <c r="CT23" s="22">
        <f t="shared" ref="CT23" si="295">CT22+CS23</f>
        <v>0</v>
      </c>
      <c r="CU23" s="22">
        <f t="shared" ref="CU23" si="296">CU22+CT23</f>
        <v>0</v>
      </c>
      <c r="CV23" s="22">
        <f t="shared" ref="CV23" si="297">CV22+CU23</f>
        <v>0</v>
      </c>
      <c r="CW23" s="22">
        <f t="shared" ref="CW23" si="298">CW22+CV23</f>
        <v>0</v>
      </c>
      <c r="CX23" s="22">
        <f t="shared" ref="CX23" si="299">CX22+CW23</f>
        <v>0</v>
      </c>
      <c r="CY23" s="22">
        <f t="shared" ref="CY23" si="300">CY22+CX23</f>
        <v>0</v>
      </c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</row>
    <row r="24" spans="1:167" ht="12" customHeight="1" x14ac:dyDescent="0.2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</row>
    <row r="25" spans="1:167" ht="14.25" customHeight="1" x14ac:dyDescent="0.2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</row>
    <row r="26" spans="1:167" s="18" customFormat="1" ht="14.25" customHeight="1" x14ac:dyDescent="0.2">
      <c r="A26" s="37" t="s">
        <v>43</v>
      </c>
      <c r="C26" s="31" t="e">
        <f t="shared" ref="C26:K26" si="301">C23+C19</f>
        <v>#REF!</v>
      </c>
      <c r="D26" s="31" t="e">
        <f t="shared" si="301"/>
        <v>#REF!</v>
      </c>
      <c r="E26" s="31" t="e">
        <f t="shared" si="301"/>
        <v>#REF!</v>
      </c>
      <c r="F26" s="31" t="e">
        <f t="shared" si="301"/>
        <v>#REF!</v>
      </c>
      <c r="G26" s="31" t="e">
        <f t="shared" si="301"/>
        <v>#REF!</v>
      </c>
      <c r="H26" s="31" t="e">
        <f t="shared" si="301"/>
        <v>#REF!</v>
      </c>
      <c r="I26" s="31" t="e">
        <f t="shared" si="301"/>
        <v>#REF!</v>
      </c>
      <c r="J26" s="31" t="e">
        <f t="shared" si="301"/>
        <v>#REF!</v>
      </c>
      <c r="K26" s="31" t="e">
        <f t="shared" si="301"/>
        <v>#REF!</v>
      </c>
      <c r="L26" s="31" t="e">
        <f t="shared" ref="L26:BW26" si="302">L23+L19</f>
        <v>#REF!</v>
      </c>
      <c r="M26" s="31" t="e">
        <f t="shared" si="302"/>
        <v>#REF!</v>
      </c>
      <c r="N26" s="31" t="e">
        <f t="shared" si="302"/>
        <v>#REF!</v>
      </c>
      <c r="O26" s="31" t="e">
        <f t="shared" si="302"/>
        <v>#REF!</v>
      </c>
      <c r="P26" s="31" t="e">
        <f>P23+P19</f>
        <v>#REF!</v>
      </c>
      <c r="Q26" s="31" t="e">
        <f t="shared" si="302"/>
        <v>#REF!</v>
      </c>
      <c r="R26" s="31" t="e">
        <f t="shared" si="302"/>
        <v>#REF!</v>
      </c>
      <c r="S26" s="31" t="e">
        <f t="shared" si="302"/>
        <v>#REF!</v>
      </c>
      <c r="T26" s="31" t="e">
        <f t="shared" si="302"/>
        <v>#REF!</v>
      </c>
      <c r="U26" s="31" t="e">
        <f t="shared" si="302"/>
        <v>#REF!</v>
      </c>
      <c r="V26" s="31" t="e">
        <f t="shared" si="302"/>
        <v>#REF!</v>
      </c>
      <c r="W26" s="31" t="e">
        <f t="shared" si="302"/>
        <v>#REF!</v>
      </c>
      <c r="X26" s="31" t="e">
        <f t="shared" si="302"/>
        <v>#REF!</v>
      </c>
      <c r="Y26" s="31" t="e">
        <f t="shared" si="302"/>
        <v>#REF!</v>
      </c>
      <c r="Z26" s="31" t="e">
        <f t="shared" si="302"/>
        <v>#REF!</v>
      </c>
      <c r="AA26" s="31" t="e">
        <f t="shared" si="302"/>
        <v>#REF!</v>
      </c>
      <c r="AB26" s="31" t="e">
        <f t="shared" si="302"/>
        <v>#REF!</v>
      </c>
      <c r="AC26" s="31" t="e">
        <f t="shared" si="302"/>
        <v>#REF!</v>
      </c>
      <c r="AD26" s="31" t="e">
        <f t="shared" si="302"/>
        <v>#REF!</v>
      </c>
      <c r="AE26" s="31" t="e">
        <f t="shared" si="302"/>
        <v>#REF!</v>
      </c>
      <c r="AF26" s="31" t="e">
        <f t="shared" si="302"/>
        <v>#REF!</v>
      </c>
      <c r="AG26" s="31" t="e">
        <f t="shared" si="302"/>
        <v>#REF!</v>
      </c>
      <c r="AH26" s="31" t="e">
        <f t="shared" si="302"/>
        <v>#REF!</v>
      </c>
      <c r="AI26" s="31" t="e">
        <f t="shared" si="302"/>
        <v>#REF!</v>
      </c>
      <c r="AJ26" s="31" t="e">
        <f t="shared" si="302"/>
        <v>#REF!</v>
      </c>
      <c r="AK26" s="31" t="e">
        <f t="shared" si="302"/>
        <v>#REF!</v>
      </c>
      <c r="AL26" s="31" t="e">
        <f t="shared" si="302"/>
        <v>#REF!</v>
      </c>
      <c r="AM26" s="31" t="e">
        <f t="shared" si="302"/>
        <v>#REF!</v>
      </c>
      <c r="AN26" s="31" t="e">
        <f t="shared" si="302"/>
        <v>#REF!</v>
      </c>
      <c r="AO26" s="31" t="e">
        <f t="shared" si="302"/>
        <v>#REF!</v>
      </c>
      <c r="AP26" s="31" t="e">
        <f t="shared" si="302"/>
        <v>#REF!</v>
      </c>
      <c r="AQ26" s="31" t="e">
        <f t="shared" si="302"/>
        <v>#REF!</v>
      </c>
      <c r="AR26" s="31" t="e">
        <f t="shared" si="302"/>
        <v>#REF!</v>
      </c>
      <c r="AS26" s="31" t="e">
        <f t="shared" si="302"/>
        <v>#REF!</v>
      </c>
      <c r="AT26" s="31" t="e">
        <f t="shared" si="302"/>
        <v>#REF!</v>
      </c>
      <c r="AU26" s="31" t="e">
        <f t="shared" si="302"/>
        <v>#REF!</v>
      </c>
      <c r="AV26" s="31" t="e">
        <f t="shared" si="302"/>
        <v>#REF!</v>
      </c>
      <c r="AW26" s="31" t="e">
        <f t="shared" si="302"/>
        <v>#REF!</v>
      </c>
      <c r="AX26" s="31" t="e">
        <f t="shared" si="302"/>
        <v>#REF!</v>
      </c>
      <c r="AY26" s="31" t="e">
        <f t="shared" si="302"/>
        <v>#REF!</v>
      </c>
      <c r="AZ26" s="31" t="e">
        <f t="shared" si="302"/>
        <v>#REF!</v>
      </c>
      <c r="BA26" s="31" t="e">
        <f t="shared" si="302"/>
        <v>#REF!</v>
      </c>
      <c r="BB26" s="31" t="e">
        <f t="shared" si="302"/>
        <v>#REF!</v>
      </c>
      <c r="BC26" s="31" t="e">
        <f t="shared" si="302"/>
        <v>#REF!</v>
      </c>
      <c r="BD26" s="31" t="e">
        <f t="shared" si="302"/>
        <v>#REF!</v>
      </c>
      <c r="BE26" s="31" t="e">
        <f t="shared" si="302"/>
        <v>#REF!</v>
      </c>
      <c r="BF26" s="31" t="e">
        <f t="shared" si="302"/>
        <v>#REF!</v>
      </c>
      <c r="BG26" s="31" t="e">
        <f t="shared" si="302"/>
        <v>#REF!</v>
      </c>
      <c r="BH26" s="31" t="e">
        <f t="shared" si="302"/>
        <v>#REF!</v>
      </c>
      <c r="BI26" s="31" t="e">
        <f t="shared" si="302"/>
        <v>#REF!</v>
      </c>
      <c r="BJ26" s="31" t="e">
        <f t="shared" si="302"/>
        <v>#REF!</v>
      </c>
      <c r="BK26" s="31" t="e">
        <f t="shared" si="302"/>
        <v>#REF!</v>
      </c>
      <c r="BL26" s="31" t="e">
        <f t="shared" si="302"/>
        <v>#REF!</v>
      </c>
      <c r="BM26" s="31" t="e">
        <f t="shared" si="302"/>
        <v>#REF!</v>
      </c>
      <c r="BN26" s="31" t="e">
        <f t="shared" si="302"/>
        <v>#REF!</v>
      </c>
      <c r="BO26" s="31" t="e">
        <f t="shared" si="302"/>
        <v>#REF!</v>
      </c>
      <c r="BP26" s="31" t="e">
        <f t="shared" si="302"/>
        <v>#REF!</v>
      </c>
      <c r="BQ26" s="31" t="e">
        <f t="shared" si="302"/>
        <v>#REF!</v>
      </c>
      <c r="BR26" s="31" t="e">
        <f t="shared" si="302"/>
        <v>#REF!</v>
      </c>
      <c r="BS26" s="31" t="e">
        <f t="shared" si="302"/>
        <v>#REF!</v>
      </c>
      <c r="BT26" s="31" t="e">
        <f t="shared" si="302"/>
        <v>#REF!</v>
      </c>
      <c r="BU26" s="31" t="e">
        <f t="shared" si="302"/>
        <v>#REF!</v>
      </c>
      <c r="BV26" s="31" t="e">
        <f t="shared" si="302"/>
        <v>#REF!</v>
      </c>
      <c r="BW26" s="31" t="e">
        <f t="shared" si="302"/>
        <v>#REF!</v>
      </c>
      <c r="BX26" s="31" t="e">
        <f t="shared" ref="BX26:CY26" si="303">BX23+BX19</f>
        <v>#REF!</v>
      </c>
      <c r="BY26" s="31" t="e">
        <f t="shared" si="303"/>
        <v>#REF!</v>
      </c>
      <c r="BZ26" s="31" t="e">
        <f t="shared" si="303"/>
        <v>#REF!</v>
      </c>
      <c r="CA26" s="31" t="e">
        <f t="shared" si="303"/>
        <v>#REF!</v>
      </c>
      <c r="CB26" s="31" t="e">
        <f t="shared" si="303"/>
        <v>#REF!</v>
      </c>
      <c r="CC26" s="31" t="e">
        <f t="shared" si="303"/>
        <v>#REF!</v>
      </c>
      <c r="CD26" s="31" t="e">
        <f t="shared" si="303"/>
        <v>#REF!</v>
      </c>
      <c r="CE26" s="31" t="e">
        <f t="shared" si="303"/>
        <v>#REF!</v>
      </c>
      <c r="CF26" s="31" t="e">
        <f t="shared" si="303"/>
        <v>#REF!</v>
      </c>
      <c r="CG26" s="31" t="e">
        <f t="shared" si="303"/>
        <v>#REF!</v>
      </c>
      <c r="CH26" s="31" t="e">
        <f t="shared" si="303"/>
        <v>#REF!</v>
      </c>
      <c r="CI26" s="31" t="e">
        <f t="shared" si="303"/>
        <v>#REF!</v>
      </c>
      <c r="CJ26" s="31" t="e">
        <f t="shared" si="303"/>
        <v>#REF!</v>
      </c>
      <c r="CK26" s="31" t="e">
        <f t="shared" si="303"/>
        <v>#REF!</v>
      </c>
      <c r="CL26" s="31" t="e">
        <f t="shared" si="303"/>
        <v>#REF!</v>
      </c>
      <c r="CM26" s="31" t="e">
        <f t="shared" si="303"/>
        <v>#REF!</v>
      </c>
      <c r="CN26" s="31" t="e">
        <f t="shared" si="303"/>
        <v>#REF!</v>
      </c>
      <c r="CO26" s="31" t="e">
        <f t="shared" si="303"/>
        <v>#REF!</v>
      </c>
      <c r="CP26" s="31" t="e">
        <f t="shared" si="303"/>
        <v>#REF!</v>
      </c>
      <c r="CQ26" s="31" t="e">
        <f t="shared" si="303"/>
        <v>#REF!</v>
      </c>
      <c r="CR26" s="31" t="e">
        <f t="shared" si="303"/>
        <v>#REF!</v>
      </c>
      <c r="CS26" s="31" t="e">
        <f t="shared" si="303"/>
        <v>#REF!</v>
      </c>
      <c r="CT26" s="31" t="e">
        <f t="shared" si="303"/>
        <v>#REF!</v>
      </c>
      <c r="CU26" s="31" t="e">
        <f t="shared" si="303"/>
        <v>#REF!</v>
      </c>
      <c r="CV26" s="31" t="e">
        <f t="shared" si="303"/>
        <v>#REF!</v>
      </c>
      <c r="CW26" s="31" t="e">
        <f t="shared" si="303"/>
        <v>#REF!</v>
      </c>
      <c r="CX26" s="31" t="e">
        <f t="shared" si="303"/>
        <v>#REF!</v>
      </c>
      <c r="CY26" s="31" t="e">
        <f t="shared" si="303"/>
        <v>#REF!</v>
      </c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</row>
    <row r="27" spans="1:167" ht="14.25" customHeight="1" x14ac:dyDescent="0.2"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</row>
    <row r="28" spans="1:167" x14ac:dyDescent="0.2">
      <c r="A28" s="10" t="s">
        <v>8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</row>
    <row r="29" spans="1:167" x14ac:dyDescent="0.2">
      <c r="A29" s="10" t="s">
        <v>9</v>
      </c>
      <c r="B29" s="10">
        <v>1500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</row>
    <row r="30" spans="1:167" x14ac:dyDescent="0.2">
      <c r="A30" s="10" t="s">
        <v>10</v>
      </c>
      <c r="B30" s="10">
        <v>1000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</row>
    <row r="31" spans="1:167" x14ac:dyDescent="0.2">
      <c r="A31" s="10" t="s">
        <v>11</v>
      </c>
      <c r="B31" s="10">
        <v>1000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</row>
    <row r="32" spans="1:167" x14ac:dyDescent="0.2">
      <c r="A32" s="10" t="s">
        <v>12</v>
      </c>
      <c r="B32" s="10">
        <v>500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</row>
    <row r="33" spans="1:103" x14ac:dyDescent="0.2">
      <c r="B33" s="10">
        <f>SUM(B29:B32)</f>
        <v>4000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</row>
    <row r="34" spans="1:103" x14ac:dyDescent="0.2"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</row>
    <row r="35" spans="1:103" s="13" customFormat="1" x14ac:dyDescent="0.2">
      <c r="A35" s="13" t="s">
        <v>13</v>
      </c>
      <c r="C35" s="32">
        <v>2500</v>
      </c>
      <c r="D35" s="32">
        <f t="shared" ref="D35" si="304">C35-D29-D30-D31-D32</f>
        <v>2500</v>
      </c>
      <c r="E35" s="32">
        <f t="shared" ref="E35" si="305">D35-E29-E30-E31-E32</f>
        <v>2500</v>
      </c>
      <c r="F35" s="32">
        <f t="shared" ref="F35" si="306">E35-F29-F30-F31-F32</f>
        <v>2500</v>
      </c>
      <c r="G35" s="32">
        <f t="shared" ref="G35" si="307">F35-G29-G30-G31-G32</f>
        <v>2500</v>
      </c>
      <c r="H35" s="32">
        <f t="shared" ref="H35" si="308">G35-H29-H30-H31-H32</f>
        <v>2500</v>
      </c>
      <c r="I35" s="32">
        <f t="shared" ref="I35" si="309">H35-I29-I30-I31-I32</f>
        <v>2500</v>
      </c>
      <c r="J35" s="32">
        <f t="shared" ref="J35" si="310">I35-J29-J30-J31-J32</f>
        <v>2500</v>
      </c>
      <c r="K35" s="32">
        <f t="shared" ref="K35" si="311">J35-K29-K30-K31-K32</f>
        <v>2500</v>
      </c>
      <c r="L35" s="32">
        <f t="shared" ref="L35" si="312">K35-L29-L30-L31-L32</f>
        <v>2500</v>
      </c>
      <c r="M35" s="32">
        <f t="shared" ref="M35" si="313">L35-M29-M30-M31-M32</f>
        <v>2500</v>
      </c>
      <c r="N35" s="32">
        <f t="shared" ref="N35" si="314">M35-N29-N30-N31-N32</f>
        <v>2500</v>
      </c>
      <c r="O35" s="32">
        <f t="shared" ref="O35" si="315">N35-O29-O30-O31-O32</f>
        <v>2500</v>
      </c>
      <c r="P35" s="32">
        <f t="shared" ref="P35" si="316">O35-P29-P30-P31-P32</f>
        <v>2500</v>
      </c>
      <c r="Q35" s="32">
        <f t="shared" ref="Q35" si="317">P35-Q29-Q30-Q31-Q32</f>
        <v>2500</v>
      </c>
      <c r="R35" s="32">
        <f t="shared" ref="R35" si="318">Q35-R29-R30-R31-R32</f>
        <v>2500</v>
      </c>
      <c r="S35" s="32">
        <f t="shared" ref="S35" si="319">R35-S29-S30-S31-S32</f>
        <v>2500</v>
      </c>
      <c r="T35" s="32">
        <f t="shared" ref="T35" si="320">S35-T29-T30-T31-T32</f>
        <v>2500</v>
      </c>
      <c r="U35" s="32">
        <f t="shared" ref="U35" si="321">T35-U29-U30-U31-U32</f>
        <v>2500</v>
      </c>
      <c r="V35" s="32">
        <f t="shared" ref="V35" si="322">U35-V29-V30-V31-V32</f>
        <v>2500</v>
      </c>
      <c r="W35" s="32">
        <f t="shared" ref="W35" si="323">V35-W29-W30-W31-W32</f>
        <v>2500</v>
      </c>
      <c r="X35" s="32">
        <f t="shared" ref="X35" si="324">W35-X29-X30-X31-X32</f>
        <v>2500</v>
      </c>
      <c r="Y35" s="32">
        <f t="shared" ref="Y35" si="325">X35-Y29-Y30-Y31-Y32</f>
        <v>2500</v>
      </c>
      <c r="Z35" s="32">
        <f t="shared" ref="Z35" si="326">Y35-Z29-Z30-Z31-Z32</f>
        <v>2500</v>
      </c>
      <c r="AA35" s="32">
        <f t="shared" ref="AA35" si="327">Z35-AA29-AA30-AA31-AA32</f>
        <v>2500</v>
      </c>
      <c r="AB35" s="32">
        <f t="shared" ref="AB35" si="328">AA35-AB29-AB30-AB31-AB32</f>
        <v>2500</v>
      </c>
      <c r="AC35" s="32">
        <f t="shared" ref="AC35" si="329">AB35-AC29-AC30-AC31-AC32</f>
        <v>2500</v>
      </c>
      <c r="AD35" s="32">
        <f t="shared" ref="AD35" si="330">AC35-AD29-AD30-AD31-AD32</f>
        <v>2500</v>
      </c>
      <c r="AE35" s="32">
        <f t="shared" ref="AE35" si="331">AD35-AE29-AE30-AE31-AE32</f>
        <v>2500</v>
      </c>
      <c r="AF35" s="32">
        <f t="shared" ref="AF35" si="332">AE35-AF29-AF30-AF31-AF32</f>
        <v>2500</v>
      </c>
      <c r="AG35" s="32">
        <f t="shared" ref="AG35" si="333">AF35-AG29-AG30-AG31-AG32</f>
        <v>2500</v>
      </c>
      <c r="AH35" s="32">
        <f t="shared" ref="AH35" si="334">AG35-AH29-AH30-AH31-AH32</f>
        <v>2500</v>
      </c>
      <c r="AI35" s="32">
        <f t="shared" ref="AI35" si="335">AH35-AI29-AI30-AI31-AI32</f>
        <v>2500</v>
      </c>
      <c r="AJ35" s="32">
        <f t="shared" ref="AJ35" si="336">AI35-AJ29-AJ30-AJ31-AJ32</f>
        <v>2500</v>
      </c>
      <c r="AK35" s="32">
        <f t="shared" ref="AK35" si="337">AJ35-AK29-AK30-AK31-AK32</f>
        <v>2500</v>
      </c>
      <c r="AL35" s="32">
        <f t="shared" ref="AL35" si="338">AK35-AL29-AL30-AL31-AL32</f>
        <v>2500</v>
      </c>
      <c r="AM35" s="32">
        <f t="shared" ref="AM35" si="339">AL35-AM29-AM30-AM31-AM32</f>
        <v>2500</v>
      </c>
      <c r="AN35" s="32">
        <f t="shared" ref="AN35" si="340">AM35-AN29-AN30-AN31-AN32</f>
        <v>2500</v>
      </c>
      <c r="AO35" s="32">
        <f t="shared" ref="AO35" si="341">AN35-AO29-AO30-AO31-AO32</f>
        <v>2500</v>
      </c>
      <c r="AP35" s="32">
        <f t="shared" ref="AP35" si="342">AO35-AP29-AP30-AP31-AP32</f>
        <v>2500</v>
      </c>
      <c r="AQ35" s="32">
        <f t="shared" ref="AQ35" si="343">AP35-AQ29-AQ30-AQ31-AQ32</f>
        <v>2500</v>
      </c>
      <c r="AR35" s="32">
        <f t="shared" ref="AR35" si="344">AQ35-AR29-AR30-AR31-AR32</f>
        <v>2500</v>
      </c>
      <c r="AS35" s="32">
        <f t="shared" ref="AS35" si="345">AR35-AS29-AS30-AS31-AS32</f>
        <v>2500</v>
      </c>
      <c r="AT35" s="32">
        <f t="shared" ref="AT35" si="346">AS35-AT29-AT30-AT31-AT32</f>
        <v>2500</v>
      </c>
      <c r="AU35" s="32">
        <f t="shared" ref="AU35" si="347">AT35-AU29-AU30-AU31-AU32</f>
        <v>2500</v>
      </c>
      <c r="AV35" s="32">
        <f t="shared" ref="AV35" si="348">AU35-AV29-AV30-AV31-AV32</f>
        <v>2500</v>
      </c>
      <c r="AW35" s="32">
        <f t="shared" ref="AW35" si="349">AV35-AW29-AW30-AW31-AW32</f>
        <v>2500</v>
      </c>
      <c r="AX35" s="32">
        <f t="shared" ref="AX35" si="350">AW35-AX29-AX30-AX31-AX32</f>
        <v>2500</v>
      </c>
      <c r="AY35" s="32">
        <f t="shared" ref="AY35" si="351">AX35-AY29-AY30-AY31-AY32</f>
        <v>2500</v>
      </c>
      <c r="AZ35" s="32">
        <f t="shared" ref="AZ35" si="352">AY35-AZ29-AZ30-AZ31-AZ32</f>
        <v>2500</v>
      </c>
      <c r="BA35" s="32">
        <f t="shared" ref="BA35" si="353">AZ35-BA29-BA30-BA31-BA32</f>
        <v>2500</v>
      </c>
      <c r="BB35" s="32">
        <f t="shared" ref="BB35" si="354">BA35-BB29-BB30-BB31-BB32</f>
        <v>2500</v>
      </c>
      <c r="BC35" s="32">
        <f t="shared" ref="BC35" si="355">BB35-BC29-BC30-BC31-BC32</f>
        <v>2500</v>
      </c>
      <c r="BD35" s="32">
        <f t="shared" ref="BD35" si="356">BC35-BD29-BD30-BD31-BD32</f>
        <v>2500</v>
      </c>
      <c r="BE35" s="32">
        <f t="shared" ref="BE35" si="357">BD35-BE29-BE30-BE31-BE32</f>
        <v>2500</v>
      </c>
      <c r="BF35" s="32">
        <f t="shared" ref="BF35" si="358">BE35-BF29-BF30-BF31-BF32</f>
        <v>2500</v>
      </c>
      <c r="BG35" s="32">
        <f t="shared" ref="BG35" si="359">BF35-BG29-BG30-BG31-BG32</f>
        <v>2500</v>
      </c>
      <c r="BH35" s="32">
        <f t="shared" ref="BH35" si="360">BG35-BH29-BH30-BH31-BH32</f>
        <v>2500</v>
      </c>
      <c r="BI35" s="32">
        <f t="shared" ref="BI35" si="361">BH35-BI29-BI30-BI31-BI32</f>
        <v>2500</v>
      </c>
      <c r="BJ35" s="32">
        <f t="shared" ref="BJ35" si="362">BI35-BJ29-BJ30-BJ31-BJ32</f>
        <v>2500</v>
      </c>
      <c r="BK35" s="32">
        <f t="shared" ref="BK35" si="363">BJ35-BK29-BK30-BK31-BK32</f>
        <v>2500</v>
      </c>
      <c r="BL35" s="32">
        <f t="shared" ref="BL35" si="364">BK35-BL29-BL30-BL31-BL32</f>
        <v>2500</v>
      </c>
      <c r="BM35" s="32">
        <f t="shared" ref="BM35" si="365">BL35-BM29-BM30-BM31-BM32</f>
        <v>2500</v>
      </c>
      <c r="BN35" s="32">
        <f t="shared" ref="BN35" si="366">BM35-BN29-BN30-BN31-BN32</f>
        <v>2500</v>
      </c>
      <c r="BO35" s="32">
        <f t="shared" ref="BO35" si="367">BN35-BO29-BO30-BO31-BO32</f>
        <v>2500</v>
      </c>
      <c r="BP35" s="32">
        <f t="shared" ref="BP35" si="368">BO35-BP29-BP30-BP31-BP32</f>
        <v>2500</v>
      </c>
      <c r="BQ35" s="32">
        <f t="shared" ref="BQ35" si="369">BP35-BQ29-BQ30-BQ31-BQ32</f>
        <v>2500</v>
      </c>
      <c r="BR35" s="32">
        <f t="shared" ref="BR35" si="370">BQ35-BR29-BR30-BR31-BR32</f>
        <v>2500</v>
      </c>
      <c r="BS35" s="32">
        <f t="shared" ref="BS35" si="371">BR35-BS29-BS30-BS31-BS32</f>
        <v>2500</v>
      </c>
      <c r="BT35" s="32">
        <f t="shared" ref="BT35" si="372">BS35-BT29-BT30-BT31-BT32</f>
        <v>2500</v>
      </c>
      <c r="BU35" s="32">
        <f t="shared" ref="BU35" si="373">BT35-BU29-BU30-BU31-BU32</f>
        <v>2500</v>
      </c>
      <c r="BV35" s="32">
        <f t="shared" ref="BV35" si="374">BU35-BV29-BV30-BV31-BV32</f>
        <v>2500</v>
      </c>
      <c r="BW35" s="32">
        <f t="shared" ref="BW35" si="375">BV35-BW29-BW30-BW31-BW32</f>
        <v>2500</v>
      </c>
      <c r="BX35" s="32">
        <f t="shared" ref="BX35" si="376">BW35-BX29-BX30-BX31-BX32</f>
        <v>2500</v>
      </c>
      <c r="BY35" s="32">
        <f t="shared" ref="BY35" si="377">BX35-BY29-BY30-BY31-BY32</f>
        <v>2500</v>
      </c>
      <c r="BZ35" s="32">
        <f t="shared" ref="BZ35" si="378">BY35-BZ29-BZ30-BZ31-BZ32</f>
        <v>2500</v>
      </c>
      <c r="CA35" s="32">
        <f t="shared" ref="CA35" si="379">BZ35-CA29-CA30-CA31-CA32</f>
        <v>2500</v>
      </c>
      <c r="CB35" s="32">
        <f t="shared" ref="CB35" si="380">CA35-CB29-CB30-CB31-CB32</f>
        <v>2500</v>
      </c>
      <c r="CC35" s="32">
        <f t="shared" ref="CC35" si="381">CB35-CC29-CC30-CC31-CC32</f>
        <v>2500</v>
      </c>
      <c r="CD35" s="32">
        <f t="shared" ref="CD35" si="382">CC35-CD29-CD30-CD31-CD32</f>
        <v>2500</v>
      </c>
      <c r="CE35" s="32">
        <f t="shared" ref="CE35" si="383">CD35-CE29-CE30-CE31-CE32</f>
        <v>2500</v>
      </c>
      <c r="CF35" s="32">
        <f t="shared" ref="CF35" si="384">CE35-CF29-CF30-CF31-CF32</f>
        <v>2500</v>
      </c>
      <c r="CG35" s="32">
        <f t="shared" ref="CG35" si="385">CF35-CG29-CG30-CG31-CG32</f>
        <v>2500</v>
      </c>
      <c r="CH35" s="32">
        <f t="shared" ref="CH35" si="386">CG35-CH29-CH30-CH31-CH32</f>
        <v>2500</v>
      </c>
      <c r="CI35" s="32">
        <f t="shared" ref="CI35" si="387">CH35-CI29-CI30-CI31-CI32</f>
        <v>2500</v>
      </c>
      <c r="CJ35" s="32">
        <f t="shared" ref="CJ35" si="388">CI35-CJ29-CJ30-CJ31-CJ32</f>
        <v>2500</v>
      </c>
      <c r="CK35" s="32">
        <f t="shared" ref="CK35" si="389">CJ35-CK29-CK30-CK31-CK32</f>
        <v>2500</v>
      </c>
      <c r="CL35" s="32">
        <f t="shared" ref="CL35" si="390">CK35-CL29-CL30-CL31-CL32</f>
        <v>2500</v>
      </c>
      <c r="CM35" s="32">
        <f t="shared" ref="CM35" si="391">CL35-CM29-CM30-CM31-CM32</f>
        <v>2500</v>
      </c>
      <c r="CN35" s="32">
        <f t="shared" ref="CN35" si="392">CM35-CN29-CN30-CN31-CN32</f>
        <v>2500</v>
      </c>
      <c r="CO35" s="32">
        <f t="shared" ref="CO35" si="393">CN35-CO29-CO30-CO31-CO32</f>
        <v>2500</v>
      </c>
      <c r="CP35" s="32">
        <f t="shared" ref="CP35" si="394">CO35-CP29-CP30-CP31-CP32</f>
        <v>2500</v>
      </c>
      <c r="CQ35" s="32">
        <f t="shared" ref="CQ35" si="395">CP35-CQ29-CQ30-CQ31-CQ32</f>
        <v>2500</v>
      </c>
      <c r="CR35" s="32">
        <f t="shared" ref="CR35" si="396">CQ35-CR29-CR30-CR31-CR32</f>
        <v>2500</v>
      </c>
      <c r="CS35" s="32">
        <f t="shared" ref="CS35" si="397">CR35-CS29-CS30-CS31-CS32</f>
        <v>2500</v>
      </c>
      <c r="CT35" s="32">
        <f t="shared" ref="CT35" si="398">CS35-CT29-CT30-CT31-CT32</f>
        <v>2500</v>
      </c>
      <c r="CU35" s="32">
        <f t="shared" ref="CU35" si="399">CT35-CU29-CU30-CU31-CU32</f>
        <v>2500</v>
      </c>
      <c r="CV35" s="32">
        <f t="shared" ref="CV35" si="400">CU35-CV29-CV30-CV31-CV32</f>
        <v>2500</v>
      </c>
      <c r="CW35" s="32">
        <f t="shared" ref="CW35" si="401">CV35-CW29-CW30-CW31-CW32</f>
        <v>2500</v>
      </c>
      <c r="CX35" s="32">
        <f t="shared" ref="CX35" si="402">CW35-CX29-CX30-CX31-CX32</f>
        <v>2500</v>
      </c>
      <c r="CY35" s="32">
        <f t="shared" ref="CY35" si="403">CX35-CY29-CY30-CY31-CY32</f>
        <v>2500</v>
      </c>
    </row>
    <row r="36" spans="1:103" x14ac:dyDescent="0.2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</row>
    <row r="37" spans="1:103" x14ac:dyDescent="0.2">
      <c r="A37" s="9" t="s">
        <v>14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</row>
    <row r="38" spans="1:103" x14ac:dyDescent="0.2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</row>
    <row r="39" spans="1:103" ht="12.75" customHeight="1" x14ac:dyDescent="0.2">
      <c r="A39" s="10" t="s">
        <v>15</v>
      </c>
      <c r="C39" s="24">
        <f>RECEIPTS!B7</f>
        <v>0</v>
      </c>
      <c r="D39" s="24">
        <f>RECEIPTS!C7</f>
        <v>0</v>
      </c>
      <c r="E39" s="24">
        <f>RECEIPTS!D7</f>
        <v>0</v>
      </c>
      <c r="F39" s="24">
        <f>RECEIPTS!E7</f>
        <v>0</v>
      </c>
      <c r="G39" s="24">
        <f>RECEIPTS!F7</f>
        <v>0</v>
      </c>
      <c r="H39" s="24">
        <f>RECEIPTS!G7</f>
        <v>0</v>
      </c>
      <c r="I39" s="24">
        <f>RECEIPTS!H7</f>
        <v>0</v>
      </c>
      <c r="J39" s="24">
        <f>RECEIPTS!I7</f>
        <v>0</v>
      </c>
      <c r="K39" s="24">
        <f>RECEIPTS!J7</f>
        <v>0</v>
      </c>
      <c r="L39" s="24">
        <f>RECEIPTS!K7</f>
        <v>0</v>
      </c>
      <c r="M39" s="24">
        <f>RECEIPTS!L7</f>
        <v>0</v>
      </c>
      <c r="N39" s="24">
        <f>RECEIPTS!M7</f>
        <v>0</v>
      </c>
      <c r="O39" s="24">
        <f>RECEIPTS!N7</f>
        <v>0</v>
      </c>
      <c r="P39" s="24">
        <f>RECEIPTS!O7</f>
        <v>1988.82</v>
      </c>
      <c r="Q39" s="24">
        <f>RECEIPTS!P7</f>
        <v>0</v>
      </c>
      <c r="R39" s="24">
        <f>RECEIPTS!Q7</f>
        <v>0</v>
      </c>
      <c r="S39" s="24">
        <f>RECEIPTS!R7</f>
        <v>0</v>
      </c>
      <c r="T39" s="24">
        <f>RECEIPTS!S7</f>
        <v>0</v>
      </c>
      <c r="U39" s="24">
        <v>0</v>
      </c>
      <c r="V39" s="24">
        <f>RECEIPTS!U7</f>
        <v>0</v>
      </c>
      <c r="W39" s="24">
        <f>RECEIPTS!V7</f>
        <v>0</v>
      </c>
      <c r="X39" s="24">
        <f>RECEIPTS!W7</f>
        <v>0</v>
      </c>
      <c r="Y39" s="24">
        <f>RECEIPTS!X7</f>
        <v>0</v>
      </c>
      <c r="Z39" s="24">
        <f>RECEIPTS!Y7</f>
        <v>0</v>
      </c>
      <c r="AA39" s="24">
        <f>RECEIPTS!Z7</f>
        <v>0</v>
      </c>
      <c r="AB39" s="24">
        <f>RECEIPTS!AA7</f>
        <v>0</v>
      </c>
      <c r="AC39" s="24">
        <f>RECEIPTS!AB7</f>
        <v>0</v>
      </c>
      <c r="AD39" s="24">
        <f>RECEIPTS!AC7</f>
        <v>0</v>
      </c>
      <c r="AE39" s="24">
        <f>RECEIPTS!AD7</f>
        <v>0</v>
      </c>
      <c r="AF39" s="24">
        <f>RECEIPTS!AE7</f>
        <v>0</v>
      </c>
      <c r="AG39" s="24">
        <f>RECEIPTS!AF7</f>
        <v>0</v>
      </c>
      <c r="AH39" s="24">
        <f>RECEIPTS!AG7</f>
        <v>0</v>
      </c>
      <c r="AI39" s="24">
        <f>RECEIPTS!AH7</f>
        <v>0</v>
      </c>
      <c r="AJ39" s="24">
        <f>RECEIPTS!AI7</f>
        <v>0</v>
      </c>
      <c r="AK39" s="24">
        <f>RECEIPTS!AJ7</f>
        <v>0</v>
      </c>
      <c r="AL39" s="24">
        <f>RECEIPTS!AK7</f>
        <v>0</v>
      </c>
      <c r="AM39" s="24">
        <f>RECEIPTS!AL7</f>
        <v>0</v>
      </c>
      <c r="AN39" s="24">
        <f>RECEIPTS!AM7</f>
        <v>0</v>
      </c>
      <c r="AO39" s="24">
        <f>RECEIPTS!AN7</f>
        <v>0</v>
      </c>
      <c r="AP39" s="24">
        <f>RECEIPTS!AO7</f>
        <v>0</v>
      </c>
      <c r="AQ39" s="24">
        <f>RECEIPTS!AP7</f>
        <v>0</v>
      </c>
      <c r="AR39" s="24">
        <f>RECEIPTS!AQ7</f>
        <v>0</v>
      </c>
      <c r="AS39" s="24">
        <f>RECEIPTS!AR7</f>
        <v>0</v>
      </c>
      <c r="AT39" s="24">
        <f>RECEIPTS!AS7</f>
        <v>0</v>
      </c>
      <c r="AU39" s="24">
        <f>RECEIPTS!AT7</f>
        <v>0</v>
      </c>
      <c r="AV39" s="24">
        <f>RECEIPTS!AU7</f>
        <v>0</v>
      </c>
      <c r="AW39" s="24">
        <f>RECEIPTS!AV7</f>
        <v>0</v>
      </c>
      <c r="AX39" s="24">
        <f>RECEIPTS!AW7</f>
        <v>0</v>
      </c>
      <c r="AY39" s="24">
        <f>RECEIPTS!AX7</f>
        <v>0</v>
      </c>
      <c r="AZ39" s="24">
        <f>RECEIPTS!AY7</f>
        <v>0</v>
      </c>
      <c r="BA39" s="24">
        <v>0</v>
      </c>
      <c r="BB39" s="24">
        <f>RECEIPTS!BA7</f>
        <v>0</v>
      </c>
      <c r="BC39" s="24">
        <f>RECEIPTS!BB7</f>
        <v>0</v>
      </c>
      <c r="BD39" s="24">
        <f>RECEIPTS!BC7</f>
        <v>0</v>
      </c>
      <c r="BE39" s="24">
        <f>RECEIPTS!BD7</f>
        <v>0</v>
      </c>
      <c r="BF39" s="24">
        <f>RECEIPTS!AZ7</f>
        <v>916.5</v>
      </c>
      <c r="BG39" s="24">
        <f>RECEIPTS!BF7</f>
        <v>0</v>
      </c>
      <c r="BH39" s="24">
        <f>RECEIPTS!BG7</f>
        <v>0</v>
      </c>
      <c r="BI39" s="24">
        <f>RECEIPTS!BH7</f>
        <v>0</v>
      </c>
      <c r="BJ39" s="24">
        <f>RECEIPTS!BI7</f>
        <v>0</v>
      </c>
      <c r="BK39" s="24">
        <f>RECEIPTS!BJ7</f>
        <v>0</v>
      </c>
      <c r="BL39" s="24">
        <f>RECEIPTS!BK7</f>
        <v>0</v>
      </c>
      <c r="BM39" s="24">
        <f>RECEIPTS!BL7</f>
        <v>0</v>
      </c>
      <c r="BN39" s="24">
        <f>RECEIPTS!BM7</f>
        <v>0</v>
      </c>
      <c r="BO39" s="24">
        <f>RECEIPTS!BN7</f>
        <v>0</v>
      </c>
      <c r="BP39" s="24">
        <f>RECEIPTS!BO7</f>
        <v>0</v>
      </c>
      <c r="BQ39" s="24">
        <f>RECEIPTS!BP7</f>
        <v>0</v>
      </c>
      <c r="BR39" s="24">
        <f>RECEIPTS!BQ7</f>
        <v>0</v>
      </c>
      <c r="BS39" s="24">
        <f>RECEIPTS!BR7</f>
        <v>0</v>
      </c>
      <c r="BT39" s="24">
        <f>RECEIPTS!BS7</f>
        <v>0</v>
      </c>
      <c r="BU39" s="24">
        <f>RECEIPTS!BT7</f>
        <v>0</v>
      </c>
      <c r="BV39" s="24">
        <f>RECEIPTS!BU7</f>
        <v>0</v>
      </c>
      <c r="BW39" s="24">
        <f>RECEIPTS!BV7</f>
        <v>0</v>
      </c>
      <c r="BX39" s="24">
        <f>RECEIPTS!BW7</f>
        <v>0</v>
      </c>
      <c r="BY39" s="24">
        <f>RECEIPTS!BX7</f>
        <v>0</v>
      </c>
      <c r="BZ39" s="24">
        <f>RECEIPTS!BY7</f>
        <v>0</v>
      </c>
      <c r="CA39" s="24">
        <f>RECEIPTS!BZ7</f>
        <v>0</v>
      </c>
      <c r="CB39" s="24">
        <f>RECEIPTS!CA7</f>
        <v>0</v>
      </c>
      <c r="CC39" s="24">
        <f>RECEIPTS!CB7</f>
        <v>0</v>
      </c>
      <c r="CD39" s="24">
        <f>RECEIPTS!CC7</f>
        <v>0</v>
      </c>
      <c r="CE39" s="24">
        <f>RECEIPTS!CD7</f>
        <v>0</v>
      </c>
      <c r="CF39" s="24">
        <f>RECEIPTS!CE7</f>
        <v>0</v>
      </c>
      <c r="CG39" s="24">
        <f>RECEIPTS!CF7</f>
        <v>0</v>
      </c>
      <c r="CH39" s="24">
        <f>RECEIPTS!CG7</f>
        <v>0</v>
      </c>
      <c r="CI39" s="24">
        <f>RECEIPTS!CH7</f>
        <v>0</v>
      </c>
      <c r="CJ39" s="24">
        <f>RECEIPTS!CI7</f>
        <v>0</v>
      </c>
      <c r="CK39" s="24">
        <f>RECEIPTS!CJ7</f>
        <v>0</v>
      </c>
      <c r="CL39" s="24">
        <f>RECEIPTS!CK7</f>
        <v>0</v>
      </c>
      <c r="CM39" s="24">
        <f>RECEIPTS!CL7</f>
        <v>0</v>
      </c>
      <c r="CN39" s="24">
        <f>RECEIPTS!CM7</f>
        <v>0</v>
      </c>
      <c r="CO39" s="24">
        <f>RECEIPTS!CN7</f>
        <v>0</v>
      </c>
      <c r="CP39" s="24">
        <f>RECEIPTS!CO7</f>
        <v>0</v>
      </c>
      <c r="CQ39" s="24">
        <f>RECEIPTS!CP7</f>
        <v>0</v>
      </c>
      <c r="CR39" s="24">
        <f>RECEIPTS!CQ7</f>
        <v>0</v>
      </c>
      <c r="CS39" s="24">
        <f>RECEIPTS!CR7</f>
        <v>0</v>
      </c>
      <c r="CT39" s="24">
        <f>RECEIPTS!CS7</f>
        <v>0</v>
      </c>
      <c r="CU39" s="24">
        <f>RECEIPTS!CT7</f>
        <v>0</v>
      </c>
      <c r="CV39" s="24">
        <f>RECEIPTS!CU7</f>
        <v>0</v>
      </c>
      <c r="CW39" s="24">
        <f>RECEIPTS!CV7</f>
        <v>0</v>
      </c>
      <c r="CX39" s="24">
        <f>RECEIPTS!CW7</f>
        <v>0</v>
      </c>
      <c r="CY39" s="24">
        <f>RECEIPTS!CX7</f>
        <v>0</v>
      </c>
    </row>
    <row r="40" spans="1:103" ht="15.75" customHeight="1" x14ac:dyDescent="0.2">
      <c r="A40" s="10" t="s">
        <v>16</v>
      </c>
      <c r="C40" s="24">
        <f>RECEIPTS!CL8</f>
        <v>0</v>
      </c>
      <c r="D40" s="24">
        <f>RECEIPTS!CM8</f>
        <v>0</v>
      </c>
      <c r="E40" s="24">
        <f>RECEIPTS!CN8</f>
        <v>0</v>
      </c>
      <c r="F40" s="24">
        <f>RECEIPTS!CO8</f>
        <v>0</v>
      </c>
      <c r="G40" s="24">
        <f>RECEIPTS!CP8</f>
        <v>0</v>
      </c>
      <c r="H40" s="24">
        <f>RECEIPTS!CQ8</f>
        <v>0</v>
      </c>
      <c r="I40" s="24">
        <f>RECEIPTS!CR8</f>
        <v>0</v>
      </c>
      <c r="J40" s="24">
        <f>RECEIPTS!I8</f>
        <v>4755</v>
      </c>
      <c r="K40" s="24">
        <f>RECEIPTS!J8</f>
        <v>409.5</v>
      </c>
      <c r="L40" s="24">
        <f>RECEIPTS!K8</f>
        <v>0</v>
      </c>
      <c r="M40" s="24">
        <f>RECEIPTS!L8</f>
        <v>0</v>
      </c>
      <c r="N40" s="24">
        <f>RECEIPTS!M8</f>
        <v>4208.75</v>
      </c>
      <c r="O40" s="24">
        <f>RECEIPTS!N8</f>
        <v>0</v>
      </c>
      <c r="P40" s="24">
        <f>RECEIPTS!O8</f>
        <v>0</v>
      </c>
      <c r="Q40" s="24">
        <f>RECEIPTS!P8</f>
        <v>0</v>
      </c>
      <c r="R40" s="24">
        <f>RECEIPTS!DA8</f>
        <v>0</v>
      </c>
      <c r="S40" s="24">
        <f>RECEIPTS!DB8</f>
        <v>0</v>
      </c>
      <c r="T40" s="24">
        <f>RECEIPTS!DC8</f>
        <v>0</v>
      </c>
      <c r="U40" s="24">
        <f>RECEIPTS!DD8</f>
        <v>0</v>
      </c>
      <c r="V40" s="24">
        <f>RECEIPTS!U8</f>
        <v>5303.2</v>
      </c>
      <c r="W40" s="24">
        <f>RECEIPTS!DF8</f>
        <v>0</v>
      </c>
      <c r="X40" s="24">
        <f>RECEIPTS!DG8</f>
        <v>0</v>
      </c>
      <c r="Y40" s="24">
        <f>RECEIPTS!DH8</f>
        <v>0</v>
      </c>
      <c r="Z40" s="24">
        <f>RECEIPTS!DI8</f>
        <v>0</v>
      </c>
      <c r="AA40" s="24">
        <f>RECEIPTS!DJ8</f>
        <v>0</v>
      </c>
      <c r="AB40" s="24">
        <f>RECEIPTS!DK8</f>
        <v>0</v>
      </c>
      <c r="AC40" s="24">
        <f>RECEIPTS!DL8</f>
        <v>0</v>
      </c>
      <c r="AD40" s="24">
        <f>RECEIPTS!DM8</f>
        <v>0</v>
      </c>
      <c r="AE40" s="24">
        <f>RECEIPTS!DN8</f>
        <v>0</v>
      </c>
      <c r="AF40" s="24">
        <f>RECEIPTS!DO8</f>
        <v>0</v>
      </c>
      <c r="AG40" s="24">
        <f>RECEIPTS!DP8</f>
        <v>0</v>
      </c>
      <c r="AH40" s="24">
        <f>RECEIPTS!DQ8</f>
        <v>0</v>
      </c>
      <c r="AI40" s="24">
        <f>RECEIPTS!DR8</f>
        <v>0</v>
      </c>
      <c r="AJ40" s="24">
        <f>RECEIPTS!DS8</f>
        <v>0</v>
      </c>
      <c r="AK40" s="24">
        <f>RECEIPTS!DT8</f>
        <v>0</v>
      </c>
      <c r="AL40" s="24">
        <f>RECEIPTS!DU8</f>
        <v>0</v>
      </c>
      <c r="AM40" s="24">
        <f>RECEIPTS!DV8</f>
        <v>0</v>
      </c>
      <c r="AN40" s="24">
        <f>RECEIPTS!DW8</f>
        <v>0</v>
      </c>
      <c r="AO40" s="24">
        <f>RECEIPTS!DX8</f>
        <v>0</v>
      </c>
      <c r="AP40" s="24">
        <f>RECEIPTS!DY8</f>
        <v>0</v>
      </c>
      <c r="AQ40" s="24">
        <f>RECEIPTS!DZ8</f>
        <v>0</v>
      </c>
      <c r="AR40" s="24">
        <f>RECEIPTS!EA8</f>
        <v>0</v>
      </c>
      <c r="AS40" s="24">
        <f>RECEIPTS!EB8</f>
        <v>0</v>
      </c>
      <c r="AT40" s="24">
        <f>RECEIPTS!EC8</f>
        <v>0</v>
      </c>
      <c r="AU40" s="24">
        <f>RECEIPTS!ED8</f>
        <v>0</v>
      </c>
      <c r="AV40" s="24">
        <f>RECEIPTS!EE8</f>
        <v>0</v>
      </c>
      <c r="AW40" s="24">
        <f>RECEIPTS!EF8</f>
        <v>0</v>
      </c>
      <c r="AX40" s="24">
        <f>RECEIPTS!EG8</f>
        <v>0</v>
      </c>
      <c r="AY40" s="24">
        <f>RECEIPTS!EH8</f>
        <v>0</v>
      </c>
      <c r="AZ40" s="24">
        <f>RECEIPTS!EI8</f>
        <v>0</v>
      </c>
      <c r="BA40" s="24">
        <f>RECEIPTS!EJ8</f>
        <v>0</v>
      </c>
      <c r="BB40" s="24">
        <f>RECEIPTS!EK8</f>
        <v>0</v>
      </c>
      <c r="BC40" s="24">
        <f>RECEIPTS!EL8</f>
        <v>0</v>
      </c>
      <c r="BD40" s="24">
        <f>RECEIPTS!EM8</f>
        <v>0</v>
      </c>
      <c r="BE40" s="24">
        <f>RECEIPTS!EN8</f>
        <v>0</v>
      </c>
      <c r="BF40" s="24">
        <f>RECEIPTS!EO8</f>
        <v>0</v>
      </c>
      <c r="BG40" s="24">
        <f>RECEIPTS!EP8</f>
        <v>0</v>
      </c>
      <c r="BH40" s="24">
        <f>RECEIPTS!EQ8</f>
        <v>0</v>
      </c>
      <c r="BI40" s="24">
        <f>RECEIPTS!ER8</f>
        <v>0</v>
      </c>
      <c r="BJ40" s="24">
        <f>RECEIPTS!ES8</f>
        <v>0</v>
      </c>
      <c r="BK40" s="24">
        <f>RECEIPTS!ET8</f>
        <v>0</v>
      </c>
      <c r="BL40" s="24">
        <f>RECEIPTS!EU8</f>
        <v>0</v>
      </c>
      <c r="BM40" s="24">
        <f>RECEIPTS!EV8</f>
        <v>0</v>
      </c>
      <c r="BN40" s="24">
        <f>RECEIPTS!EW8</f>
        <v>0</v>
      </c>
      <c r="BO40" s="24">
        <f>RECEIPTS!EX8</f>
        <v>0</v>
      </c>
      <c r="BP40" s="24">
        <f>RECEIPTS!EY8</f>
        <v>0</v>
      </c>
      <c r="BQ40" s="24">
        <f>RECEIPTS!EZ8</f>
        <v>0</v>
      </c>
      <c r="BR40" s="24">
        <f>RECEIPTS!FA8</f>
        <v>0</v>
      </c>
      <c r="BS40" s="24">
        <f>RECEIPTS!FB8</f>
        <v>0</v>
      </c>
      <c r="BT40" s="24">
        <f>RECEIPTS!FC8</f>
        <v>0</v>
      </c>
      <c r="BU40" s="24">
        <f>RECEIPTS!FD8</f>
        <v>0</v>
      </c>
      <c r="BV40" s="24">
        <f>RECEIPTS!FE8</f>
        <v>0</v>
      </c>
      <c r="BW40" s="24">
        <f>RECEIPTS!FF8</f>
        <v>0</v>
      </c>
      <c r="BX40" s="24">
        <f>RECEIPTS!FG8</f>
        <v>0</v>
      </c>
      <c r="BY40" s="24">
        <f>RECEIPTS!FH8</f>
        <v>0</v>
      </c>
      <c r="BZ40" s="24">
        <f>RECEIPTS!FI8</f>
        <v>0</v>
      </c>
      <c r="CA40" s="24">
        <f>RECEIPTS!FJ8</f>
        <v>0</v>
      </c>
      <c r="CB40" s="24">
        <f>RECEIPTS!FK8</f>
        <v>0</v>
      </c>
      <c r="CC40" s="24">
        <f>RECEIPTS!FL8</f>
        <v>0</v>
      </c>
      <c r="CD40" s="24">
        <f>RECEIPTS!FM8</f>
        <v>0</v>
      </c>
      <c r="CE40" s="24">
        <f>RECEIPTS!FN8</f>
        <v>0</v>
      </c>
      <c r="CF40" s="24">
        <f>RECEIPTS!FO8</f>
        <v>0</v>
      </c>
      <c r="CG40" s="24">
        <f>RECEIPTS!FP8</f>
        <v>0</v>
      </c>
      <c r="CH40" s="24">
        <f>RECEIPTS!FQ8</f>
        <v>0</v>
      </c>
      <c r="CI40" s="24">
        <f>RECEIPTS!FR8</f>
        <v>0</v>
      </c>
      <c r="CJ40" s="24">
        <f>RECEIPTS!FS8</f>
        <v>0</v>
      </c>
      <c r="CK40" s="24">
        <f>RECEIPTS!FT8</f>
        <v>0</v>
      </c>
      <c r="CL40" s="24">
        <f>RECEIPTS!FU8</f>
        <v>0</v>
      </c>
      <c r="CM40" s="24">
        <f>RECEIPTS!FV8</f>
        <v>0</v>
      </c>
      <c r="CN40" s="24">
        <f>RECEIPTS!FW8</f>
        <v>0</v>
      </c>
      <c r="CO40" s="24">
        <f>RECEIPTS!FX8</f>
        <v>0</v>
      </c>
      <c r="CP40" s="24">
        <f>RECEIPTS!FY8</f>
        <v>0</v>
      </c>
      <c r="CQ40" s="24">
        <f>RECEIPTS!FZ8</f>
        <v>0</v>
      </c>
      <c r="CR40" s="24">
        <f>RECEIPTS!GA8</f>
        <v>0</v>
      </c>
      <c r="CS40" s="24">
        <f>RECEIPTS!GB8</f>
        <v>0</v>
      </c>
      <c r="CT40" s="24">
        <f>RECEIPTS!GC8</f>
        <v>0</v>
      </c>
      <c r="CU40" s="24">
        <f>RECEIPTS!GD8</f>
        <v>0</v>
      </c>
      <c r="CV40" s="24">
        <f>RECEIPTS!GE8</f>
        <v>0</v>
      </c>
      <c r="CW40" s="24">
        <f>RECEIPTS!GF8</f>
        <v>0</v>
      </c>
      <c r="CX40" s="24">
        <f>RECEIPTS!GG8</f>
        <v>0</v>
      </c>
      <c r="CY40" s="24">
        <f>RECEIPTS!GH8</f>
        <v>0</v>
      </c>
    </row>
    <row r="41" spans="1:103" ht="14.25" customHeight="1" x14ac:dyDescent="0.2"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</row>
    <row r="42" spans="1:103" ht="4.5" customHeight="1" x14ac:dyDescent="0.2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</row>
    <row r="43" spans="1:103" ht="4.5" customHeight="1" x14ac:dyDescent="0.2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</row>
    <row r="44" spans="1:103" ht="18" customHeight="1" x14ac:dyDescent="0.2">
      <c r="C44" s="24">
        <f t="shared" ref="C44:J44" si="404">SUM(C39:C41)</f>
        <v>0</v>
      </c>
      <c r="D44" s="24">
        <f t="shared" si="404"/>
        <v>0</v>
      </c>
      <c r="E44" s="24">
        <f t="shared" si="404"/>
        <v>0</v>
      </c>
      <c r="F44" s="24">
        <f t="shared" si="404"/>
        <v>0</v>
      </c>
      <c r="G44" s="24">
        <f t="shared" si="404"/>
        <v>0</v>
      </c>
      <c r="H44" s="24">
        <f t="shared" si="404"/>
        <v>0</v>
      </c>
      <c r="I44" s="24">
        <f t="shared" si="404"/>
        <v>0</v>
      </c>
      <c r="J44" s="24">
        <f t="shared" si="404"/>
        <v>4755</v>
      </c>
      <c r="K44" s="24">
        <f>SUM(K39:K41)</f>
        <v>409.5</v>
      </c>
      <c r="L44" s="24">
        <f t="shared" ref="L44:BW44" si="405">SUM(L39:L41)</f>
        <v>0</v>
      </c>
      <c r="M44" s="24">
        <f t="shared" si="405"/>
        <v>0</v>
      </c>
      <c r="N44" s="24">
        <f t="shared" si="405"/>
        <v>4208.75</v>
      </c>
      <c r="O44" s="24">
        <f t="shared" si="405"/>
        <v>0</v>
      </c>
      <c r="P44" s="24">
        <f t="shared" si="405"/>
        <v>1988.82</v>
      </c>
      <c r="Q44" s="24">
        <f t="shared" si="405"/>
        <v>0</v>
      </c>
      <c r="R44" s="24">
        <f t="shared" si="405"/>
        <v>0</v>
      </c>
      <c r="S44" s="24">
        <f t="shared" si="405"/>
        <v>0</v>
      </c>
      <c r="T44" s="24">
        <f t="shared" si="405"/>
        <v>0</v>
      </c>
      <c r="U44" s="24">
        <f t="shared" si="405"/>
        <v>0</v>
      </c>
      <c r="V44" s="24">
        <f t="shared" si="405"/>
        <v>5303.2</v>
      </c>
      <c r="W44" s="24">
        <f t="shared" si="405"/>
        <v>0</v>
      </c>
      <c r="X44" s="24">
        <f t="shared" si="405"/>
        <v>0</v>
      </c>
      <c r="Y44" s="24">
        <f t="shared" si="405"/>
        <v>0</v>
      </c>
      <c r="Z44" s="24">
        <f t="shared" si="405"/>
        <v>0</v>
      </c>
      <c r="AA44" s="24">
        <f t="shared" si="405"/>
        <v>0</v>
      </c>
      <c r="AB44" s="24">
        <f t="shared" si="405"/>
        <v>0</v>
      </c>
      <c r="AC44" s="24">
        <f t="shared" si="405"/>
        <v>0</v>
      </c>
      <c r="AD44" s="24">
        <f t="shared" si="405"/>
        <v>0</v>
      </c>
      <c r="AE44" s="24">
        <f t="shared" si="405"/>
        <v>0</v>
      </c>
      <c r="AF44" s="24">
        <f t="shared" si="405"/>
        <v>0</v>
      </c>
      <c r="AG44" s="24">
        <f t="shared" si="405"/>
        <v>0</v>
      </c>
      <c r="AH44" s="24">
        <f t="shared" si="405"/>
        <v>0</v>
      </c>
      <c r="AI44" s="24">
        <f t="shared" si="405"/>
        <v>0</v>
      </c>
      <c r="AJ44" s="24">
        <f t="shared" si="405"/>
        <v>0</v>
      </c>
      <c r="AK44" s="24">
        <f t="shared" si="405"/>
        <v>0</v>
      </c>
      <c r="AL44" s="24">
        <f t="shared" si="405"/>
        <v>0</v>
      </c>
      <c r="AM44" s="24">
        <f t="shared" si="405"/>
        <v>0</v>
      </c>
      <c r="AN44" s="24">
        <f t="shared" si="405"/>
        <v>0</v>
      </c>
      <c r="AO44" s="24">
        <f t="shared" si="405"/>
        <v>0</v>
      </c>
      <c r="AP44" s="24">
        <f t="shared" si="405"/>
        <v>0</v>
      </c>
      <c r="AQ44" s="24">
        <f t="shared" si="405"/>
        <v>0</v>
      </c>
      <c r="AR44" s="24">
        <f t="shared" si="405"/>
        <v>0</v>
      </c>
      <c r="AS44" s="24">
        <f t="shared" si="405"/>
        <v>0</v>
      </c>
      <c r="AT44" s="24">
        <f t="shared" si="405"/>
        <v>0</v>
      </c>
      <c r="AU44" s="24">
        <f t="shared" si="405"/>
        <v>0</v>
      </c>
      <c r="AV44" s="24">
        <f t="shared" si="405"/>
        <v>0</v>
      </c>
      <c r="AW44" s="24">
        <f t="shared" si="405"/>
        <v>0</v>
      </c>
      <c r="AX44" s="24">
        <f t="shared" si="405"/>
        <v>0</v>
      </c>
      <c r="AY44" s="24">
        <f t="shared" si="405"/>
        <v>0</v>
      </c>
      <c r="AZ44" s="24">
        <f t="shared" si="405"/>
        <v>0</v>
      </c>
      <c r="BA44" s="24">
        <f t="shared" si="405"/>
        <v>0</v>
      </c>
      <c r="BB44" s="24">
        <f t="shared" si="405"/>
        <v>0</v>
      </c>
      <c r="BC44" s="24">
        <f t="shared" si="405"/>
        <v>0</v>
      </c>
      <c r="BD44" s="24">
        <f t="shared" si="405"/>
        <v>0</v>
      </c>
      <c r="BE44" s="24">
        <f t="shared" si="405"/>
        <v>0</v>
      </c>
      <c r="BF44" s="24">
        <f>SUM(BF39:BF41)</f>
        <v>916.5</v>
      </c>
      <c r="BG44" s="24">
        <f t="shared" si="405"/>
        <v>0</v>
      </c>
      <c r="BH44" s="24">
        <f t="shared" si="405"/>
        <v>0</v>
      </c>
      <c r="BI44" s="24">
        <f t="shared" si="405"/>
        <v>0</v>
      </c>
      <c r="BJ44" s="24">
        <f t="shared" si="405"/>
        <v>0</v>
      </c>
      <c r="BK44" s="24">
        <f t="shared" si="405"/>
        <v>0</v>
      </c>
      <c r="BL44" s="24">
        <f t="shared" si="405"/>
        <v>0</v>
      </c>
      <c r="BM44" s="24">
        <f t="shared" si="405"/>
        <v>0</v>
      </c>
      <c r="BN44" s="24">
        <f t="shared" si="405"/>
        <v>0</v>
      </c>
      <c r="BO44" s="24">
        <f t="shared" si="405"/>
        <v>0</v>
      </c>
      <c r="BP44" s="24">
        <f t="shared" si="405"/>
        <v>0</v>
      </c>
      <c r="BQ44" s="24">
        <f t="shared" si="405"/>
        <v>0</v>
      </c>
      <c r="BR44" s="24">
        <f t="shared" si="405"/>
        <v>0</v>
      </c>
      <c r="BS44" s="24">
        <f t="shared" si="405"/>
        <v>0</v>
      </c>
      <c r="BT44" s="24">
        <f t="shared" si="405"/>
        <v>0</v>
      </c>
      <c r="BU44" s="24">
        <f t="shared" si="405"/>
        <v>0</v>
      </c>
      <c r="BV44" s="24">
        <f t="shared" si="405"/>
        <v>0</v>
      </c>
      <c r="BW44" s="24">
        <f t="shared" si="405"/>
        <v>0</v>
      </c>
      <c r="BX44" s="24">
        <f t="shared" ref="BX44:CY44" si="406">SUM(BX39:BX41)</f>
        <v>0</v>
      </c>
      <c r="BY44" s="24">
        <f t="shared" si="406"/>
        <v>0</v>
      </c>
      <c r="BZ44" s="24">
        <f t="shared" si="406"/>
        <v>0</v>
      </c>
      <c r="CA44" s="24">
        <f t="shared" si="406"/>
        <v>0</v>
      </c>
      <c r="CB44" s="24">
        <f t="shared" si="406"/>
        <v>0</v>
      </c>
      <c r="CC44" s="24">
        <f t="shared" si="406"/>
        <v>0</v>
      </c>
      <c r="CD44" s="24">
        <f t="shared" si="406"/>
        <v>0</v>
      </c>
      <c r="CE44" s="24">
        <f t="shared" si="406"/>
        <v>0</v>
      </c>
      <c r="CF44" s="24">
        <f t="shared" si="406"/>
        <v>0</v>
      </c>
      <c r="CG44" s="24">
        <f t="shared" si="406"/>
        <v>0</v>
      </c>
      <c r="CH44" s="24">
        <f t="shared" si="406"/>
        <v>0</v>
      </c>
      <c r="CI44" s="24">
        <f t="shared" si="406"/>
        <v>0</v>
      </c>
      <c r="CJ44" s="24">
        <f t="shared" si="406"/>
        <v>0</v>
      </c>
      <c r="CK44" s="24">
        <f t="shared" si="406"/>
        <v>0</v>
      </c>
      <c r="CL44" s="24">
        <f t="shared" si="406"/>
        <v>0</v>
      </c>
      <c r="CM44" s="24">
        <f t="shared" si="406"/>
        <v>0</v>
      </c>
      <c r="CN44" s="24">
        <f t="shared" si="406"/>
        <v>0</v>
      </c>
      <c r="CO44" s="24">
        <f t="shared" si="406"/>
        <v>0</v>
      </c>
      <c r="CP44" s="24">
        <f t="shared" si="406"/>
        <v>0</v>
      </c>
      <c r="CQ44" s="24">
        <f t="shared" si="406"/>
        <v>0</v>
      </c>
      <c r="CR44" s="24">
        <f t="shared" si="406"/>
        <v>0</v>
      </c>
      <c r="CS44" s="24">
        <f t="shared" si="406"/>
        <v>0</v>
      </c>
      <c r="CT44" s="24">
        <f t="shared" si="406"/>
        <v>0</v>
      </c>
      <c r="CU44" s="24">
        <f t="shared" si="406"/>
        <v>0</v>
      </c>
      <c r="CV44" s="24">
        <f t="shared" si="406"/>
        <v>0</v>
      </c>
      <c r="CW44" s="24">
        <f t="shared" si="406"/>
        <v>0</v>
      </c>
      <c r="CX44" s="24">
        <f t="shared" si="406"/>
        <v>0</v>
      </c>
      <c r="CY44" s="24">
        <f t="shared" si="406"/>
        <v>0</v>
      </c>
    </row>
    <row r="45" spans="1:103" ht="4.5" customHeight="1" thickBot="1" x14ac:dyDescent="0.25"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</row>
    <row r="46" spans="1:103" ht="12.75" thickTop="1" x14ac:dyDescent="0.2"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</row>
    <row r="47" spans="1:103" x14ac:dyDescent="0.2">
      <c r="C47" s="11" t="str">
        <f t="shared" ref="C47:K47" si="407">C2</f>
        <v>JUNE</v>
      </c>
      <c r="D47" s="11" t="str">
        <f t="shared" si="407"/>
        <v>JUNE</v>
      </c>
      <c r="E47" s="11" t="str">
        <f t="shared" si="407"/>
        <v>JUNE</v>
      </c>
      <c r="F47" s="11" t="str">
        <f t="shared" si="407"/>
        <v>JUNE</v>
      </c>
      <c r="G47" s="11" t="str">
        <f t="shared" si="407"/>
        <v>JUNE</v>
      </c>
      <c r="H47" s="11" t="str">
        <f t="shared" si="407"/>
        <v>JUNE</v>
      </c>
      <c r="I47" s="11" t="str">
        <f t="shared" si="407"/>
        <v>JUNE</v>
      </c>
      <c r="J47" s="11" t="str">
        <f t="shared" si="407"/>
        <v>JUNE</v>
      </c>
      <c r="K47" s="11" t="str">
        <f t="shared" si="407"/>
        <v>JUNE</v>
      </c>
      <c r="L47" s="11" t="e">
        <f t="shared" ref="L47:BW47" si="408">L2</f>
        <v>#REF!</v>
      </c>
      <c r="M47" s="11" t="e">
        <f t="shared" si="408"/>
        <v>#REF!</v>
      </c>
      <c r="N47" s="11" t="e">
        <f t="shared" si="408"/>
        <v>#REF!</v>
      </c>
      <c r="O47" s="11" t="e">
        <f t="shared" si="408"/>
        <v>#REF!</v>
      </c>
      <c r="P47" s="11" t="e">
        <f t="shared" si="408"/>
        <v>#REF!</v>
      </c>
      <c r="Q47" s="11" t="e">
        <f t="shared" si="408"/>
        <v>#REF!</v>
      </c>
      <c r="R47" s="11" t="e">
        <f t="shared" si="408"/>
        <v>#REF!</v>
      </c>
      <c r="S47" s="11" t="e">
        <f t="shared" si="408"/>
        <v>#REF!</v>
      </c>
      <c r="T47" s="11" t="e">
        <f t="shared" si="408"/>
        <v>#REF!</v>
      </c>
      <c r="U47" s="11" t="e">
        <f t="shared" si="408"/>
        <v>#REF!</v>
      </c>
      <c r="V47" s="11" t="e">
        <f t="shared" si="408"/>
        <v>#REF!</v>
      </c>
      <c r="W47" s="11" t="e">
        <f t="shared" si="408"/>
        <v>#REF!</v>
      </c>
      <c r="X47" s="11" t="e">
        <f t="shared" si="408"/>
        <v>#REF!</v>
      </c>
      <c r="Y47" s="11" t="e">
        <f t="shared" si="408"/>
        <v>#REF!</v>
      </c>
      <c r="Z47" s="11" t="e">
        <f t="shared" si="408"/>
        <v>#REF!</v>
      </c>
      <c r="AA47" s="11" t="e">
        <f t="shared" si="408"/>
        <v>#REF!</v>
      </c>
      <c r="AB47" s="11" t="e">
        <f t="shared" si="408"/>
        <v>#REF!</v>
      </c>
      <c r="AC47" s="11" t="e">
        <f t="shared" si="408"/>
        <v>#REF!</v>
      </c>
      <c r="AD47" s="11" t="e">
        <f t="shared" si="408"/>
        <v>#REF!</v>
      </c>
      <c r="AE47" s="11" t="e">
        <f t="shared" si="408"/>
        <v>#REF!</v>
      </c>
      <c r="AF47" s="11" t="e">
        <f t="shared" si="408"/>
        <v>#REF!</v>
      </c>
      <c r="AG47" s="11" t="e">
        <f t="shared" si="408"/>
        <v>#REF!</v>
      </c>
      <c r="AH47" s="11" t="e">
        <f t="shared" si="408"/>
        <v>#REF!</v>
      </c>
      <c r="AI47" s="11" t="e">
        <f t="shared" si="408"/>
        <v>#REF!</v>
      </c>
      <c r="AJ47" s="11" t="e">
        <f t="shared" si="408"/>
        <v>#REF!</v>
      </c>
      <c r="AK47" s="11" t="e">
        <f t="shared" si="408"/>
        <v>#REF!</v>
      </c>
      <c r="AL47" s="11" t="e">
        <f t="shared" si="408"/>
        <v>#REF!</v>
      </c>
      <c r="AM47" s="11" t="e">
        <f t="shared" si="408"/>
        <v>#REF!</v>
      </c>
      <c r="AN47" s="11" t="e">
        <f t="shared" si="408"/>
        <v>#REF!</v>
      </c>
      <c r="AO47" s="11" t="e">
        <f t="shared" si="408"/>
        <v>#REF!</v>
      </c>
      <c r="AP47" s="11" t="e">
        <f t="shared" si="408"/>
        <v>#REF!</v>
      </c>
      <c r="AQ47" s="11" t="e">
        <f t="shared" si="408"/>
        <v>#REF!</v>
      </c>
      <c r="AR47" s="11" t="e">
        <f t="shared" si="408"/>
        <v>#REF!</v>
      </c>
      <c r="AS47" s="11" t="e">
        <f t="shared" si="408"/>
        <v>#REF!</v>
      </c>
      <c r="AT47" s="11" t="e">
        <f t="shared" si="408"/>
        <v>#REF!</v>
      </c>
      <c r="AU47" s="11" t="e">
        <f t="shared" si="408"/>
        <v>#REF!</v>
      </c>
      <c r="AV47" s="11" t="e">
        <f t="shared" si="408"/>
        <v>#REF!</v>
      </c>
      <c r="AW47" s="11" t="e">
        <f t="shared" si="408"/>
        <v>#REF!</v>
      </c>
      <c r="AX47" s="11" t="e">
        <f t="shared" si="408"/>
        <v>#REF!</v>
      </c>
      <c r="AY47" s="11" t="e">
        <f t="shared" si="408"/>
        <v>#REF!</v>
      </c>
      <c r="AZ47" s="11" t="e">
        <f t="shared" si="408"/>
        <v>#REF!</v>
      </c>
      <c r="BA47" s="11" t="e">
        <f t="shared" si="408"/>
        <v>#REF!</v>
      </c>
      <c r="BB47" s="11" t="e">
        <f t="shared" si="408"/>
        <v>#REF!</v>
      </c>
      <c r="BC47" s="11" t="e">
        <f t="shared" si="408"/>
        <v>#REF!</v>
      </c>
      <c r="BD47" s="11" t="e">
        <f t="shared" si="408"/>
        <v>#REF!</v>
      </c>
      <c r="BE47" s="11" t="e">
        <f t="shared" si="408"/>
        <v>#REF!</v>
      </c>
      <c r="BF47" s="11" t="e">
        <f t="shared" si="408"/>
        <v>#REF!</v>
      </c>
      <c r="BG47" s="11" t="e">
        <f t="shared" si="408"/>
        <v>#REF!</v>
      </c>
      <c r="BH47" s="11" t="e">
        <f t="shared" si="408"/>
        <v>#REF!</v>
      </c>
      <c r="BI47" s="11" t="e">
        <f t="shared" si="408"/>
        <v>#REF!</v>
      </c>
      <c r="BJ47" s="11" t="e">
        <f t="shared" si="408"/>
        <v>#REF!</v>
      </c>
      <c r="BK47" s="11" t="e">
        <f t="shared" si="408"/>
        <v>#REF!</v>
      </c>
      <c r="BL47" s="11" t="e">
        <f t="shared" si="408"/>
        <v>#REF!</v>
      </c>
      <c r="BM47" s="11" t="e">
        <f t="shared" si="408"/>
        <v>#REF!</v>
      </c>
      <c r="BN47" s="11" t="e">
        <f t="shared" si="408"/>
        <v>#REF!</v>
      </c>
      <c r="BO47" s="11" t="e">
        <f t="shared" si="408"/>
        <v>#REF!</v>
      </c>
      <c r="BP47" s="11" t="e">
        <f t="shared" si="408"/>
        <v>#REF!</v>
      </c>
      <c r="BQ47" s="11" t="e">
        <f t="shared" si="408"/>
        <v>#REF!</v>
      </c>
      <c r="BR47" s="11" t="e">
        <f t="shared" si="408"/>
        <v>#REF!</v>
      </c>
      <c r="BS47" s="11" t="e">
        <f t="shared" si="408"/>
        <v>#REF!</v>
      </c>
      <c r="BT47" s="11" t="e">
        <f t="shared" si="408"/>
        <v>#REF!</v>
      </c>
      <c r="BU47" s="11" t="e">
        <f t="shared" si="408"/>
        <v>#REF!</v>
      </c>
      <c r="BV47" s="11" t="e">
        <f t="shared" si="408"/>
        <v>#REF!</v>
      </c>
      <c r="BW47" s="11" t="e">
        <f t="shared" si="408"/>
        <v>#REF!</v>
      </c>
      <c r="BX47" s="11" t="e">
        <f t="shared" ref="BX47:CY47" si="409">BX2</f>
        <v>#REF!</v>
      </c>
      <c r="BY47" s="11" t="e">
        <f t="shared" si="409"/>
        <v>#REF!</v>
      </c>
      <c r="BZ47" s="11" t="e">
        <f t="shared" si="409"/>
        <v>#REF!</v>
      </c>
      <c r="CA47" s="11" t="e">
        <f t="shared" si="409"/>
        <v>#REF!</v>
      </c>
      <c r="CB47" s="11" t="e">
        <f t="shared" si="409"/>
        <v>#REF!</v>
      </c>
      <c r="CC47" s="11" t="e">
        <f t="shared" si="409"/>
        <v>#REF!</v>
      </c>
      <c r="CD47" s="11" t="e">
        <f t="shared" si="409"/>
        <v>#REF!</v>
      </c>
      <c r="CE47" s="11" t="e">
        <f t="shared" si="409"/>
        <v>#REF!</v>
      </c>
      <c r="CF47" s="11" t="e">
        <f t="shared" si="409"/>
        <v>#REF!</v>
      </c>
      <c r="CG47" s="11" t="e">
        <f t="shared" si="409"/>
        <v>#REF!</v>
      </c>
      <c r="CH47" s="11" t="e">
        <f t="shared" si="409"/>
        <v>#REF!</v>
      </c>
      <c r="CI47" s="11" t="e">
        <f t="shared" si="409"/>
        <v>#REF!</v>
      </c>
      <c r="CJ47" s="11" t="e">
        <f t="shared" si="409"/>
        <v>#REF!</v>
      </c>
      <c r="CK47" s="11" t="e">
        <f t="shared" si="409"/>
        <v>#REF!</v>
      </c>
      <c r="CL47" s="11" t="e">
        <f t="shared" si="409"/>
        <v>#REF!</v>
      </c>
      <c r="CM47" s="11" t="e">
        <f t="shared" si="409"/>
        <v>#REF!</v>
      </c>
      <c r="CN47" s="11" t="e">
        <f t="shared" si="409"/>
        <v>#REF!</v>
      </c>
      <c r="CO47" s="11" t="e">
        <f t="shared" si="409"/>
        <v>#REF!</v>
      </c>
      <c r="CP47" s="11" t="e">
        <f t="shared" si="409"/>
        <v>#REF!</v>
      </c>
      <c r="CQ47" s="11" t="e">
        <f t="shared" si="409"/>
        <v>#REF!</v>
      </c>
      <c r="CR47" s="11" t="e">
        <f t="shared" si="409"/>
        <v>#REF!</v>
      </c>
      <c r="CS47" s="11" t="e">
        <f t="shared" si="409"/>
        <v>#REF!</v>
      </c>
      <c r="CT47" s="11" t="e">
        <f t="shared" si="409"/>
        <v>#REF!</v>
      </c>
      <c r="CU47" s="11" t="e">
        <f t="shared" si="409"/>
        <v>#REF!</v>
      </c>
      <c r="CV47" s="11" t="e">
        <f t="shared" si="409"/>
        <v>#REF!</v>
      </c>
      <c r="CW47" s="11" t="e">
        <f t="shared" si="409"/>
        <v>#REF!</v>
      </c>
      <c r="CX47" s="11" t="e">
        <f t="shared" si="409"/>
        <v>#REF!</v>
      </c>
      <c r="CY47" s="11" t="e">
        <f t="shared" si="409"/>
        <v>#REF!</v>
      </c>
    </row>
    <row r="48" spans="1:103" s="9" customFormat="1" x14ac:dyDescent="0.2">
      <c r="A48" s="9" t="s">
        <v>17</v>
      </c>
      <c r="C48" s="14">
        <f t="shared" ref="C48:K48" si="410">C3</f>
        <v>22</v>
      </c>
      <c r="D48" s="14">
        <f t="shared" si="410"/>
        <v>23</v>
      </c>
      <c r="E48" s="14">
        <f t="shared" si="410"/>
        <v>24</v>
      </c>
      <c r="F48" s="14">
        <f t="shared" si="410"/>
        <v>25</v>
      </c>
      <c r="G48" s="14">
        <f t="shared" si="410"/>
        <v>26</v>
      </c>
      <c r="H48" s="14">
        <f t="shared" si="410"/>
        <v>27</v>
      </c>
      <c r="I48" s="14">
        <f t="shared" si="410"/>
        <v>28</v>
      </c>
      <c r="J48" s="14">
        <f t="shared" si="410"/>
        <v>29</v>
      </c>
      <c r="K48" s="14">
        <f t="shared" si="410"/>
        <v>30</v>
      </c>
      <c r="L48" s="14" t="str">
        <f t="shared" ref="L48:BW48" si="411">L3</f>
        <v>1</v>
      </c>
      <c r="M48" s="14" t="str">
        <f t="shared" si="411"/>
        <v>2</v>
      </c>
      <c r="N48" s="14" t="str">
        <f t="shared" si="411"/>
        <v>3</v>
      </c>
      <c r="O48" s="14" t="str">
        <f t="shared" si="411"/>
        <v>4</v>
      </c>
      <c r="P48" s="14" t="str">
        <f t="shared" si="411"/>
        <v>5</v>
      </c>
      <c r="Q48" s="14" t="str">
        <f t="shared" si="411"/>
        <v>6</v>
      </c>
      <c r="R48" s="14" t="str">
        <f t="shared" si="411"/>
        <v>7</v>
      </c>
      <c r="S48" s="14" t="str">
        <f t="shared" si="411"/>
        <v>8</v>
      </c>
      <c r="T48" s="14" t="str">
        <f t="shared" si="411"/>
        <v>9</v>
      </c>
      <c r="U48" s="14" t="str">
        <f t="shared" si="411"/>
        <v>10</v>
      </c>
      <c r="V48" s="14" t="str">
        <f t="shared" si="411"/>
        <v>11</v>
      </c>
      <c r="W48" s="14" t="str">
        <f t="shared" si="411"/>
        <v>12</v>
      </c>
      <c r="X48" s="14" t="str">
        <f t="shared" si="411"/>
        <v>13</v>
      </c>
      <c r="Y48" s="14" t="str">
        <f t="shared" si="411"/>
        <v>14</v>
      </c>
      <c r="Z48" s="14" t="str">
        <f t="shared" si="411"/>
        <v>15</v>
      </c>
      <c r="AA48" s="14" t="str">
        <f t="shared" si="411"/>
        <v>16</v>
      </c>
      <c r="AB48" s="14" t="str">
        <f t="shared" si="411"/>
        <v>17</v>
      </c>
      <c r="AC48" s="14" t="str">
        <f t="shared" si="411"/>
        <v>18</v>
      </c>
      <c r="AD48" s="14" t="str">
        <f t="shared" si="411"/>
        <v>19</v>
      </c>
      <c r="AE48" s="14" t="str">
        <f t="shared" si="411"/>
        <v>20</v>
      </c>
      <c r="AF48" s="14" t="str">
        <f t="shared" si="411"/>
        <v>21</v>
      </c>
      <c r="AG48" s="14" t="str">
        <f t="shared" si="411"/>
        <v>22</v>
      </c>
      <c r="AH48" s="14" t="str">
        <f t="shared" si="411"/>
        <v>23</v>
      </c>
      <c r="AI48" s="14" t="str">
        <f t="shared" si="411"/>
        <v>24</v>
      </c>
      <c r="AJ48" s="14" t="str">
        <f t="shared" si="411"/>
        <v>25</v>
      </c>
      <c r="AK48" s="14" t="str">
        <f t="shared" si="411"/>
        <v>26</v>
      </c>
      <c r="AL48" s="14" t="str">
        <f t="shared" si="411"/>
        <v>27</v>
      </c>
      <c r="AM48" s="14" t="str">
        <f t="shared" si="411"/>
        <v>28</v>
      </c>
      <c r="AN48" s="14" t="str">
        <f t="shared" si="411"/>
        <v>29</v>
      </c>
      <c r="AO48" s="14" t="str">
        <f t="shared" si="411"/>
        <v>30</v>
      </c>
      <c r="AP48" s="14" t="str">
        <f t="shared" si="411"/>
        <v>31</v>
      </c>
      <c r="AQ48" s="14" t="str">
        <f t="shared" si="411"/>
        <v>1</v>
      </c>
      <c r="AR48" s="14" t="str">
        <f t="shared" si="411"/>
        <v>2</v>
      </c>
      <c r="AS48" s="14" t="str">
        <f t="shared" si="411"/>
        <v>3</v>
      </c>
      <c r="AT48" s="14" t="str">
        <f t="shared" si="411"/>
        <v>4</v>
      </c>
      <c r="AU48" s="14" t="str">
        <f t="shared" si="411"/>
        <v>5</v>
      </c>
      <c r="AV48" s="14" t="str">
        <f t="shared" si="411"/>
        <v>6</v>
      </c>
      <c r="AW48" s="14" t="str">
        <f t="shared" si="411"/>
        <v>7</v>
      </c>
      <c r="AX48" s="14" t="str">
        <f t="shared" si="411"/>
        <v>8</v>
      </c>
      <c r="AY48" s="14" t="str">
        <f t="shared" si="411"/>
        <v>9</v>
      </c>
      <c r="AZ48" s="14" t="str">
        <f t="shared" si="411"/>
        <v>10</v>
      </c>
      <c r="BA48" s="14" t="str">
        <f t="shared" si="411"/>
        <v>11</v>
      </c>
      <c r="BB48" s="14" t="str">
        <f t="shared" si="411"/>
        <v>12</v>
      </c>
      <c r="BC48" s="14" t="str">
        <f t="shared" si="411"/>
        <v>13</v>
      </c>
      <c r="BD48" s="14" t="str">
        <f t="shared" si="411"/>
        <v>14</v>
      </c>
      <c r="BE48" s="14" t="str">
        <f t="shared" si="411"/>
        <v>15</v>
      </c>
      <c r="BF48" s="14" t="str">
        <f t="shared" si="411"/>
        <v>16</v>
      </c>
      <c r="BG48" s="14" t="str">
        <f t="shared" si="411"/>
        <v>17</v>
      </c>
      <c r="BH48" s="14" t="str">
        <f t="shared" si="411"/>
        <v>18</v>
      </c>
      <c r="BI48" s="14" t="str">
        <f t="shared" si="411"/>
        <v>19</v>
      </c>
      <c r="BJ48" s="14" t="str">
        <f t="shared" si="411"/>
        <v>20</v>
      </c>
      <c r="BK48" s="14" t="str">
        <f t="shared" si="411"/>
        <v>21</v>
      </c>
      <c r="BL48" s="14" t="str">
        <f t="shared" si="411"/>
        <v>22</v>
      </c>
      <c r="BM48" s="14" t="str">
        <f t="shared" si="411"/>
        <v>23</v>
      </c>
      <c r="BN48" s="14" t="str">
        <f t="shared" si="411"/>
        <v>24</v>
      </c>
      <c r="BO48" s="14" t="str">
        <f t="shared" si="411"/>
        <v>25</v>
      </c>
      <c r="BP48" s="14" t="str">
        <f t="shared" si="411"/>
        <v>26</v>
      </c>
      <c r="BQ48" s="14" t="str">
        <f t="shared" si="411"/>
        <v>27</v>
      </c>
      <c r="BR48" s="14" t="str">
        <f t="shared" si="411"/>
        <v>28</v>
      </c>
      <c r="BS48" s="14" t="str">
        <f t="shared" si="411"/>
        <v>29</v>
      </c>
      <c r="BT48" s="14" t="str">
        <f t="shared" si="411"/>
        <v>30</v>
      </c>
      <c r="BU48" s="14" t="str">
        <f t="shared" si="411"/>
        <v>31</v>
      </c>
      <c r="BV48" s="14" t="str">
        <f t="shared" si="411"/>
        <v>1</v>
      </c>
      <c r="BW48" s="14" t="str">
        <f t="shared" si="411"/>
        <v>2</v>
      </c>
      <c r="BX48" s="14" t="str">
        <f t="shared" ref="BX48:CY48" si="412">BX3</f>
        <v>3</v>
      </c>
      <c r="BY48" s="14" t="str">
        <f t="shared" si="412"/>
        <v>4</v>
      </c>
      <c r="BZ48" s="14" t="str">
        <f t="shared" si="412"/>
        <v>5</v>
      </c>
      <c r="CA48" s="14" t="str">
        <f t="shared" si="412"/>
        <v>6</v>
      </c>
      <c r="CB48" s="14" t="str">
        <f t="shared" si="412"/>
        <v>7</v>
      </c>
      <c r="CC48" s="14" t="str">
        <f t="shared" si="412"/>
        <v>8</v>
      </c>
      <c r="CD48" s="14" t="str">
        <f t="shared" si="412"/>
        <v>9</v>
      </c>
      <c r="CE48" s="14" t="str">
        <f t="shared" si="412"/>
        <v>10</v>
      </c>
      <c r="CF48" s="14" t="str">
        <f t="shared" si="412"/>
        <v>11</v>
      </c>
      <c r="CG48" s="14" t="str">
        <f t="shared" si="412"/>
        <v>12</v>
      </c>
      <c r="CH48" s="14" t="str">
        <f t="shared" si="412"/>
        <v>13</v>
      </c>
      <c r="CI48" s="14" t="str">
        <f t="shared" si="412"/>
        <v>14</v>
      </c>
      <c r="CJ48" s="14" t="str">
        <f t="shared" si="412"/>
        <v>15</v>
      </c>
      <c r="CK48" s="14" t="str">
        <f t="shared" si="412"/>
        <v>16</v>
      </c>
      <c r="CL48" s="14" t="str">
        <f t="shared" si="412"/>
        <v>17</v>
      </c>
      <c r="CM48" s="14" t="str">
        <f t="shared" si="412"/>
        <v>18</v>
      </c>
      <c r="CN48" s="14" t="str">
        <f t="shared" si="412"/>
        <v>19</v>
      </c>
      <c r="CO48" s="14" t="str">
        <f t="shared" si="412"/>
        <v>20</v>
      </c>
      <c r="CP48" s="14" t="str">
        <f t="shared" si="412"/>
        <v>21</v>
      </c>
      <c r="CQ48" s="14" t="str">
        <f t="shared" si="412"/>
        <v>22</v>
      </c>
      <c r="CR48" s="14" t="str">
        <f t="shared" si="412"/>
        <v>23</v>
      </c>
      <c r="CS48" s="14" t="str">
        <f t="shared" si="412"/>
        <v>24</v>
      </c>
      <c r="CT48" s="14" t="str">
        <f t="shared" si="412"/>
        <v>25</v>
      </c>
      <c r="CU48" s="14" t="str">
        <f t="shared" si="412"/>
        <v>26</v>
      </c>
      <c r="CV48" s="14" t="str">
        <f t="shared" si="412"/>
        <v>27</v>
      </c>
      <c r="CW48" s="14" t="str">
        <f t="shared" si="412"/>
        <v>28</v>
      </c>
      <c r="CX48" s="14" t="str">
        <f t="shared" si="412"/>
        <v>29</v>
      </c>
      <c r="CY48" s="14" t="str">
        <f t="shared" si="412"/>
        <v>30</v>
      </c>
    </row>
    <row r="49" spans="1:103" x14ac:dyDescent="0.2">
      <c r="C49" s="11" t="s">
        <v>18</v>
      </c>
      <c r="D49" s="11" t="s">
        <v>18</v>
      </c>
      <c r="E49" s="11" t="s">
        <v>18</v>
      </c>
      <c r="F49" s="11" t="s">
        <v>18</v>
      </c>
      <c r="G49" s="11" t="s">
        <v>18</v>
      </c>
      <c r="H49" s="11" t="s">
        <v>18</v>
      </c>
      <c r="I49" s="11" t="s">
        <v>18</v>
      </c>
      <c r="J49" s="11" t="s">
        <v>18</v>
      </c>
      <c r="K49" s="11" t="s">
        <v>18</v>
      </c>
      <c r="L49" s="11" t="s">
        <v>18</v>
      </c>
      <c r="M49" s="11" t="s">
        <v>18</v>
      </c>
      <c r="N49" s="11" t="s">
        <v>18</v>
      </c>
      <c r="O49" s="11" t="s">
        <v>18</v>
      </c>
      <c r="P49" s="11" t="s">
        <v>18</v>
      </c>
      <c r="Q49" s="11" t="s">
        <v>18</v>
      </c>
      <c r="R49" s="11" t="s">
        <v>18</v>
      </c>
      <c r="S49" s="11" t="s">
        <v>18</v>
      </c>
      <c r="T49" s="11" t="s">
        <v>18</v>
      </c>
      <c r="U49" s="11" t="s">
        <v>18</v>
      </c>
      <c r="V49" s="11" t="s">
        <v>18</v>
      </c>
      <c r="W49" s="11" t="s">
        <v>18</v>
      </c>
      <c r="X49" s="11" t="s">
        <v>18</v>
      </c>
      <c r="Y49" s="11" t="s">
        <v>18</v>
      </c>
      <c r="Z49" s="11" t="s">
        <v>18</v>
      </c>
      <c r="AA49" s="11" t="s">
        <v>18</v>
      </c>
      <c r="AB49" s="11" t="s">
        <v>18</v>
      </c>
      <c r="AC49" s="11" t="s">
        <v>18</v>
      </c>
      <c r="AD49" s="11" t="s">
        <v>18</v>
      </c>
      <c r="AE49" s="11" t="s">
        <v>18</v>
      </c>
      <c r="AF49" s="11" t="s">
        <v>18</v>
      </c>
      <c r="AG49" s="11" t="s">
        <v>18</v>
      </c>
      <c r="AH49" s="11" t="s">
        <v>18</v>
      </c>
      <c r="AI49" s="11" t="s">
        <v>18</v>
      </c>
      <c r="AJ49" s="11" t="s">
        <v>18</v>
      </c>
      <c r="AK49" s="11" t="s">
        <v>18</v>
      </c>
      <c r="AL49" s="11" t="s">
        <v>18</v>
      </c>
      <c r="AM49" s="11" t="s">
        <v>18</v>
      </c>
      <c r="AN49" s="11" t="s">
        <v>18</v>
      </c>
      <c r="AO49" s="11" t="s">
        <v>18</v>
      </c>
      <c r="AP49" s="11" t="s">
        <v>18</v>
      </c>
      <c r="AQ49" s="11" t="s">
        <v>18</v>
      </c>
      <c r="AR49" s="11" t="s">
        <v>18</v>
      </c>
      <c r="AS49" s="11" t="s">
        <v>18</v>
      </c>
      <c r="AT49" s="11" t="s">
        <v>18</v>
      </c>
      <c r="AU49" s="11" t="s">
        <v>18</v>
      </c>
      <c r="AV49" s="11" t="s">
        <v>18</v>
      </c>
      <c r="AW49" s="11" t="s">
        <v>18</v>
      </c>
      <c r="AX49" s="11" t="s">
        <v>18</v>
      </c>
      <c r="AY49" s="11" t="s">
        <v>18</v>
      </c>
      <c r="AZ49" s="11" t="s">
        <v>18</v>
      </c>
      <c r="BA49" s="11" t="s">
        <v>18</v>
      </c>
      <c r="BB49" s="11" t="s">
        <v>18</v>
      </c>
      <c r="BC49" s="11" t="s">
        <v>18</v>
      </c>
      <c r="BD49" s="11" t="s">
        <v>18</v>
      </c>
      <c r="BE49" s="11" t="s">
        <v>18</v>
      </c>
      <c r="BF49" s="11" t="s">
        <v>18</v>
      </c>
      <c r="BG49" s="11" t="s">
        <v>18</v>
      </c>
      <c r="BH49" s="11" t="s">
        <v>18</v>
      </c>
      <c r="BI49" s="11" t="s">
        <v>18</v>
      </c>
      <c r="BJ49" s="11" t="s">
        <v>18</v>
      </c>
      <c r="BK49" s="11" t="s">
        <v>18</v>
      </c>
      <c r="BL49" s="11" t="s">
        <v>18</v>
      </c>
      <c r="BM49" s="11" t="s">
        <v>18</v>
      </c>
      <c r="BN49" s="11" t="s">
        <v>18</v>
      </c>
      <c r="BO49" s="11" t="s">
        <v>18</v>
      </c>
      <c r="BP49" s="11" t="s">
        <v>18</v>
      </c>
      <c r="BQ49" s="11" t="s">
        <v>18</v>
      </c>
      <c r="BR49" s="11" t="s">
        <v>18</v>
      </c>
      <c r="BS49" s="11" t="s">
        <v>18</v>
      </c>
      <c r="BT49" s="11" t="s">
        <v>18</v>
      </c>
      <c r="BU49" s="11" t="s">
        <v>18</v>
      </c>
      <c r="BV49" s="11" t="s">
        <v>18</v>
      </c>
      <c r="BW49" s="11" t="s">
        <v>18</v>
      </c>
      <c r="BX49" s="11" t="s">
        <v>18</v>
      </c>
      <c r="BY49" s="11" t="s">
        <v>18</v>
      </c>
      <c r="BZ49" s="11" t="s">
        <v>18</v>
      </c>
      <c r="CA49" s="11" t="s">
        <v>18</v>
      </c>
      <c r="CB49" s="11" t="s">
        <v>18</v>
      </c>
      <c r="CC49" s="11" t="s">
        <v>18</v>
      </c>
      <c r="CD49" s="11" t="s">
        <v>18</v>
      </c>
      <c r="CE49" s="11" t="s">
        <v>18</v>
      </c>
      <c r="CF49" s="11" t="s">
        <v>18</v>
      </c>
      <c r="CG49" s="11" t="s">
        <v>18</v>
      </c>
      <c r="CH49" s="11" t="s">
        <v>18</v>
      </c>
      <c r="CI49" s="11" t="s">
        <v>18</v>
      </c>
      <c r="CJ49" s="11" t="s">
        <v>18</v>
      </c>
      <c r="CK49" s="11" t="s">
        <v>18</v>
      </c>
      <c r="CL49" s="11" t="s">
        <v>18</v>
      </c>
      <c r="CM49" s="11" t="s">
        <v>18</v>
      </c>
      <c r="CN49" s="11" t="s">
        <v>18</v>
      </c>
      <c r="CO49" s="11" t="s">
        <v>18</v>
      </c>
      <c r="CP49" s="11" t="s">
        <v>18</v>
      </c>
      <c r="CQ49" s="11" t="s">
        <v>18</v>
      </c>
      <c r="CR49" s="11" t="s">
        <v>18</v>
      </c>
      <c r="CS49" s="11" t="s">
        <v>18</v>
      </c>
      <c r="CT49" s="11" t="s">
        <v>18</v>
      </c>
      <c r="CU49" s="11" t="s">
        <v>18</v>
      </c>
      <c r="CV49" s="11" t="s">
        <v>18</v>
      </c>
      <c r="CW49" s="11" t="s">
        <v>18</v>
      </c>
      <c r="CX49" s="11" t="s">
        <v>18</v>
      </c>
      <c r="CY49" s="11" t="s">
        <v>18</v>
      </c>
    </row>
    <row r="50" spans="1:103" x14ac:dyDescent="0.2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</row>
    <row r="51" spans="1:103" x14ac:dyDescent="0.2"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</row>
    <row r="52" spans="1:103" s="16" customFormat="1" x14ac:dyDescent="0.2">
      <c r="A52" s="15" t="s">
        <v>19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</row>
    <row r="53" spans="1:103" s="16" customFormat="1" x14ac:dyDescent="0.2"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</row>
    <row r="54" spans="1:103" s="16" customFormat="1" x14ac:dyDescent="0.2">
      <c r="A54" s="16" t="s">
        <v>20</v>
      </c>
      <c r="C54" s="33" t="e">
        <f>'DD''S &amp; SO''S'!#REF!</f>
        <v>#REF!</v>
      </c>
      <c r="D54" s="33" t="e">
        <f>'DD''S &amp; SO''S'!#REF!</f>
        <v>#REF!</v>
      </c>
      <c r="E54" s="33" t="e">
        <f>'DD''S &amp; SO''S'!#REF!</f>
        <v>#REF!</v>
      </c>
      <c r="F54" s="33" t="e">
        <f>'DD''S &amp; SO''S'!#REF!</f>
        <v>#REF!</v>
      </c>
      <c r="G54" s="33" t="e">
        <f>'DD''S &amp; SO''S'!#REF!</f>
        <v>#REF!</v>
      </c>
      <c r="H54" s="33" t="e">
        <f>'DD''S &amp; SO''S'!#REF!</f>
        <v>#REF!</v>
      </c>
      <c r="I54" s="33" t="e">
        <f>'DD''S &amp; SO''S'!#REF!</f>
        <v>#REF!</v>
      </c>
      <c r="J54" s="33" t="e">
        <f>'DD''S &amp; SO''S'!#REF!</f>
        <v>#REF!</v>
      </c>
      <c r="K54" s="33" t="e">
        <f>'DD''S &amp; SO''S'!#REF!</f>
        <v>#REF!</v>
      </c>
      <c r="L54" s="33" t="e">
        <f>'DD''S &amp; SO''S'!#REF!</f>
        <v>#REF!</v>
      </c>
      <c r="M54" s="33" t="e">
        <f>'DD''S &amp; SO''S'!#REF!</f>
        <v>#REF!</v>
      </c>
      <c r="N54" s="33" t="e">
        <f>'DD''S &amp; SO''S'!#REF!</f>
        <v>#REF!</v>
      </c>
      <c r="O54" s="33" t="e">
        <f>'DD''S &amp; SO''S'!#REF!</f>
        <v>#REF!</v>
      </c>
      <c r="P54" s="33" t="e">
        <f>'DD''S &amp; SO''S'!#REF!</f>
        <v>#REF!</v>
      </c>
      <c r="Q54" s="33" t="e">
        <f>'DD''S &amp; SO''S'!#REF!</f>
        <v>#REF!</v>
      </c>
      <c r="R54" s="33" t="e">
        <f>'DD''S &amp; SO''S'!#REF!</f>
        <v>#REF!</v>
      </c>
      <c r="S54" s="33" t="e">
        <f>'DD''S &amp; SO''S'!#REF!</f>
        <v>#REF!</v>
      </c>
      <c r="T54" s="33" t="e">
        <f>'DD''S &amp; SO''S'!#REF!</f>
        <v>#REF!</v>
      </c>
      <c r="U54" s="33" t="e">
        <f>'DD''S &amp; SO''S'!#REF!</f>
        <v>#REF!</v>
      </c>
      <c r="V54" s="33" t="e">
        <f>'DD''S &amp; SO''S'!#REF!</f>
        <v>#REF!</v>
      </c>
      <c r="W54" s="33" t="e">
        <f>'DD''S &amp; SO''S'!#REF!</f>
        <v>#REF!</v>
      </c>
      <c r="X54" s="33" t="e">
        <f>'DD''S &amp; SO''S'!#REF!</f>
        <v>#REF!</v>
      </c>
      <c r="Y54" s="33" t="e">
        <f>'DD''S &amp; SO''S'!#REF!</f>
        <v>#REF!</v>
      </c>
      <c r="Z54" s="33" t="e">
        <f>'DD''S &amp; SO''S'!#REF!</f>
        <v>#REF!</v>
      </c>
      <c r="AA54" s="33" t="e">
        <f>'DD''S &amp; SO''S'!#REF!</f>
        <v>#REF!</v>
      </c>
      <c r="AB54" s="33" t="e">
        <f>'DD''S &amp; SO''S'!#REF!</f>
        <v>#REF!</v>
      </c>
      <c r="AC54" s="33" t="e">
        <f>'DD''S &amp; SO''S'!#REF!</f>
        <v>#REF!</v>
      </c>
      <c r="AD54" s="33" t="e">
        <f>'DD''S &amp; SO''S'!#REF!</f>
        <v>#REF!</v>
      </c>
      <c r="AE54" s="33" t="e">
        <f>'DD''S &amp; SO''S'!#REF!</f>
        <v>#REF!</v>
      </c>
      <c r="AF54" s="33" t="e">
        <f>'DD''S &amp; SO''S'!#REF!</f>
        <v>#REF!</v>
      </c>
      <c r="AG54" s="33" t="e">
        <f>'DD''S &amp; SO''S'!#REF!</f>
        <v>#REF!</v>
      </c>
      <c r="AH54" s="33" t="e">
        <f>'DD''S &amp; SO''S'!#REF!</f>
        <v>#REF!</v>
      </c>
      <c r="AI54" s="33">
        <v>0</v>
      </c>
      <c r="AJ54" s="33" t="e">
        <f>'DD''S &amp; SO''S'!#REF!</f>
        <v>#REF!</v>
      </c>
      <c r="AK54" s="33" t="e">
        <f>'DD''S &amp; SO''S'!#REF!</f>
        <v>#REF!</v>
      </c>
      <c r="AL54" s="33" t="e">
        <f>'DD''S &amp; SO''S'!#REF!</f>
        <v>#REF!</v>
      </c>
      <c r="AM54" s="33" t="e">
        <f>'DD''S &amp; SO''S'!#REF!</f>
        <v>#REF!</v>
      </c>
      <c r="AN54" s="33" t="e">
        <f>'DD''S &amp; SO''S'!#REF!</f>
        <v>#REF!</v>
      </c>
      <c r="AO54" s="33" t="e">
        <f>'DD''S &amp; SO''S'!#REF!</f>
        <v>#REF!</v>
      </c>
      <c r="AP54" s="33" t="e">
        <f>'DD''S &amp; SO''S'!#REF!</f>
        <v>#REF!</v>
      </c>
      <c r="AQ54" s="33" t="e">
        <f>'DD''S &amp; SO''S'!#REF!</f>
        <v>#REF!</v>
      </c>
      <c r="AR54" s="33" t="e">
        <f>'DD''S &amp; SO''S'!#REF!</f>
        <v>#REF!</v>
      </c>
      <c r="AS54" s="33" t="e">
        <f>'DD''S &amp; SO''S'!#REF!</f>
        <v>#REF!</v>
      </c>
      <c r="AT54" s="33" t="e">
        <f>'DD''S &amp; SO''S'!#REF!</f>
        <v>#REF!</v>
      </c>
      <c r="AU54" s="33" t="e">
        <f>'DD''S &amp; SO''S'!#REF!</f>
        <v>#REF!</v>
      </c>
      <c r="AV54" s="33" t="e">
        <f>'DD''S &amp; SO''S'!#REF!</f>
        <v>#REF!</v>
      </c>
      <c r="AW54" s="33" t="e">
        <f>'DD''S &amp; SO''S'!#REF!</f>
        <v>#REF!</v>
      </c>
      <c r="AX54" s="33" t="e">
        <f>'DD''S &amp; SO''S'!#REF!</f>
        <v>#REF!</v>
      </c>
      <c r="AY54" s="33" t="e">
        <f>'DD''S &amp; SO''S'!#REF!</f>
        <v>#REF!</v>
      </c>
      <c r="AZ54" s="33" t="e">
        <f>'DD''S &amp; SO''S'!#REF!</f>
        <v>#REF!</v>
      </c>
      <c r="BA54" s="33" t="e">
        <f>'DD''S &amp; SO''S'!#REF!</f>
        <v>#REF!</v>
      </c>
      <c r="BB54" s="33" t="e">
        <f>'DD''S &amp; SO''S'!#REF!</f>
        <v>#REF!</v>
      </c>
      <c r="BC54" s="33" t="e">
        <f>'DD''S &amp; SO''S'!#REF!</f>
        <v>#REF!</v>
      </c>
      <c r="BD54" s="33" t="e">
        <f>'DD''S &amp; SO''S'!#REF!</f>
        <v>#REF!</v>
      </c>
      <c r="BE54" s="33" t="e">
        <f>'DD''S &amp; SO''S'!#REF!</f>
        <v>#REF!</v>
      </c>
      <c r="BF54" s="33" t="e">
        <f>'DD''S &amp; SO''S'!#REF!</f>
        <v>#REF!</v>
      </c>
      <c r="BG54" s="33" t="e">
        <f>'DD''S &amp; SO''S'!#REF!</f>
        <v>#REF!</v>
      </c>
      <c r="BH54" s="33" t="e">
        <f>'DD''S &amp; SO''S'!#REF!</f>
        <v>#REF!</v>
      </c>
      <c r="BI54" s="33" t="e">
        <f>'DD''S &amp; SO''S'!#REF!</f>
        <v>#REF!</v>
      </c>
      <c r="BJ54" s="33" t="e">
        <f>'DD''S &amp; SO''S'!#REF!</f>
        <v>#REF!</v>
      </c>
      <c r="BK54" s="33" t="e">
        <f>'DD''S &amp; SO''S'!#REF!</f>
        <v>#REF!</v>
      </c>
      <c r="BL54" s="33" t="e">
        <f>'DD''S &amp; SO''S'!#REF!</f>
        <v>#REF!</v>
      </c>
      <c r="BM54" s="33" t="e">
        <f>'DD''S &amp; SO''S'!#REF!</f>
        <v>#REF!</v>
      </c>
      <c r="BN54" s="33" t="e">
        <f>'DD''S &amp; SO''S'!#REF!</f>
        <v>#REF!</v>
      </c>
      <c r="BO54" s="33" t="e">
        <f>'DD''S &amp; SO''S'!#REF!</f>
        <v>#REF!</v>
      </c>
      <c r="BP54" s="33" t="e">
        <f>'DD''S &amp; SO''S'!#REF!</f>
        <v>#REF!</v>
      </c>
      <c r="BQ54" s="33" t="e">
        <f>'DD''S &amp; SO''S'!#REF!</f>
        <v>#REF!</v>
      </c>
      <c r="BR54" s="33" t="e">
        <f>'DD''S &amp; SO''S'!#REF!</f>
        <v>#REF!</v>
      </c>
      <c r="BS54" s="33" t="e">
        <f>'DD''S &amp; SO''S'!#REF!</f>
        <v>#REF!</v>
      </c>
      <c r="BT54" s="33" t="e">
        <f>'DD''S &amp; SO''S'!#REF!</f>
        <v>#REF!</v>
      </c>
      <c r="BU54" s="33" t="e">
        <f>'DD''S &amp; SO''S'!#REF!</f>
        <v>#REF!</v>
      </c>
      <c r="BV54" s="33" t="e">
        <f>'DD''S &amp; SO''S'!#REF!</f>
        <v>#REF!</v>
      </c>
      <c r="BW54" s="33" t="e">
        <f>'DD''S &amp; SO''S'!#REF!</f>
        <v>#REF!</v>
      </c>
      <c r="BX54" s="33" t="e">
        <f>'DD''S &amp; SO''S'!#REF!</f>
        <v>#REF!</v>
      </c>
      <c r="BY54" s="33" t="e">
        <f>'DD''S &amp; SO''S'!#REF!</f>
        <v>#REF!</v>
      </c>
      <c r="BZ54" s="33" t="e">
        <f>'DD''S &amp; SO''S'!#REF!</f>
        <v>#REF!</v>
      </c>
      <c r="CA54" s="33" t="e">
        <f>'DD''S &amp; SO''S'!#REF!</f>
        <v>#REF!</v>
      </c>
      <c r="CB54" s="33" t="e">
        <f>'DD''S &amp; SO''S'!#REF!</f>
        <v>#REF!</v>
      </c>
      <c r="CC54" s="33" t="e">
        <f>'DD''S &amp; SO''S'!#REF!</f>
        <v>#REF!</v>
      </c>
      <c r="CD54" s="33" t="e">
        <f>'DD''S &amp; SO''S'!#REF!</f>
        <v>#REF!</v>
      </c>
      <c r="CE54" s="33" t="e">
        <f>'DD''S &amp; SO''S'!#REF!</f>
        <v>#REF!</v>
      </c>
      <c r="CF54" s="33" t="e">
        <f>'DD''S &amp; SO''S'!#REF!</f>
        <v>#REF!</v>
      </c>
      <c r="CG54" s="33" t="e">
        <f>'DD''S &amp; SO''S'!#REF!</f>
        <v>#REF!</v>
      </c>
      <c r="CH54" s="33" t="e">
        <f>'DD''S &amp; SO''S'!#REF!</f>
        <v>#REF!</v>
      </c>
      <c r="CI54" s="33" t="e">
        <f>'DD''S &amp; SO''S'!#REF!</f>
        <v>#REF!</v>
      </c>
      <c r="CJ54" s="33" t="e">
        <f>'DD''S &amp; SO''S'!#REF!</f>
        <v>#REF!</v>
      </c>
      <c r="CK54" s="33" t="e">
        <f>'DD''S &amp; SO''S'!#REF!</f>
        <v>#REF!</v>
      </c>
      <c r="CL54" s="33" t="e">
        <f>'DD''S &amp; SO''S'!#REF!</f>
        <v>#REF!</v>
      </c>
      <c r="CM54" s="33" t="e">
        <f>'DD''S &amp; SO''S'!#REF!</f>
        <v>#REF!</v>
      </c>
      <c r="CN54" s="33" t="e">
        <f>'DD''S &amp; SO''S'!#REF!</f>
        <v>#REF!</v>
      </c>
      <c r="CO54" s="33" t="e">
        <f>'DD''S &amp; SO''S'!#REF!</f>
        <v>#REF!</v>
      </c>
      <c r="CP54" s="33" t="e">
        <f>'DD''S &amp; SO''S'!#REF!</f>
        <v>#REF!</v>
      </c>
      <c r="CQ54" s="33" t="e">
        <f>'DD''S &amp; SO''S'!#REF!</f>
        <v>#REF!</v>
      </c>
      <c r="CR54" s="33" t="e">
        <f>'DD''S &amp; SO''S'!#REF!</f>
        <v>#REF!</v>
      </c>
      <c r="CS54" s="33" t="e">
        <f>'DD''S &amp; SO''S'!#REF!</f>
        <v>#REF!</v>
      </c>
      <c r="CT54" s="33" t="e">
        <f>'DD''S &amp; SO''S'!#REF!</f>
        <v>#REF!</v>
      </c>
      <c r="CU54" s="33" t="e">
        <f>'DD''S &amp; SO''S'!#REF!</f>
        <v>#REF!</v>
      </c>
      <c r="CV54" s="33" t="e">
        <f>'DD''S &amp; SO''S'!#REF!</f>
        <v>#REF!</v>
      </c>
      <c r="CW54" s="33" t="e">
        <f>'DD''S &amp; SO''S'!#REF!</f>
        <v>#REF!</v>
      </c>
      <c r="CX54" s="33" t="e">
        <f>'DD''S &amp; SO''S'!#REF!</f>
        <v>#REF!</v>
      </c>
      <c r="CY54" s="33" t="e">
        <f>'DD''S &amp; SO''S'!#REF!</f>
        <v>#REF!</v>
      </c>
    </row>
    <row r="55" spans="1:103" s="16" customFormat="1" x14ac:dyDescent="0.2">
      <c r="A55" s="16" t="s">
        <v>21</v>
      </c>
      <c r="C55" s="33" t="e">
        <f>#REF!</f>
        <v>#REF!</v>
      </c>
      <c r="D55" s="33" t="e">
        <f>#REF!</f>
        <v>#REF!</v>
      </c>
      <c r="E55" s="33" t="e">
        <f>#REF!</f>
        <v>#REF!</v>
      </c>
      <c r="F55" s="33" t="e">
        <f>#REF!</f>
        <v>#REF!</v>
      </c>
      <c r="G55" s="33" t="e">
        <f>#REF!</f>
        <v>#REF!</v>
      </c>
      <c r="H55" s="33" t="e">
        <f>#REF!</f>
        <v>#REF!</v>
      </c>
      <c r="I55" s="33" t="e">
        <f>#REF!</f>
        <v>#REF!</v>
      </c>
      <c r="J55" s="33" t="e">
        <f>#REF!</f>
        <v>#REF!</v>
      </c>
      <c r="K55" s="33" t="e">
        <f>#REF!</f>
        <v>#REF!</v>
      </c>
      <c r="L55" s="33" t="e">
        <f>#REF!</f>
        <v>#REF!</v>
      </c>
      <c r="M55" s="33" t="e">
        <f>#REF!</f>
        <v>#REF!</v>
      </c>
      <c r="N55" s="33" t="e">
        <f>#REF!</f>
        <v>#REF!</v>
      </c>
      <c r="O55" s="33" t="e">
        <f>#REF!</f>
        <v>#REF!</v>
      </c>
      <c r="P55" s="33" t="e">
        <f>#REF!</f>
        <v>#REF!</v>
      </c>
      <c r="Q55" s="33" t="e">
        <f>#REF!</f>
        <v>#REF!</v>
      </c>
      <c r="R55" s="33" t="e">
        <f>#REF!</f>
        <v>#REF!</v>
      </c>
      <c r="S55" s="33" t="e">
        <f>#REF!</f>
        <v>#REF!</v>
      </c>
      <c r="T55" s="33" t="e">
        <f>#REF!</f>
        <v>#REF!</v>
      </c>
      <c r="U55" s="33" t="e">
        <f>#REF!</f>
        <v>#REF!</v>
      </c>
      <c r="V55" s="33" t="e">
        <f>#REF!</f>
        <v>#REF!</v>
      </c>
      <c r="W55" s="33" t="e">
        <f>#REF!</f>
        <v>#REF!</v>
      </c>
      <c r="X55" s="33" t="e">
        <f>#REF!</f>
        <v>#REF!</v>
      </c>
      <c r="Y55" s="33" t="e">
        <f>#REF!</f>
        <v>#REF!</v>
      </c>
      <c r="Z55" s="33" t="e">
        <f>#REF!</f>
        <v>#REF!</v>
      </c>
      <c r="AA55" s="33" t="e">
        <f>#REF!</f>
        <v>#REF!</v>
      </c>
      <c r="AB55" s="33" t="e">
        <f>#REF!</f>
        <v>#REF!</v>
      </c>
      <c r="AC55" s="33" t="e">
        <f>#REF!</f>
        <v>#REF!</v>
      </c>
      <c r="AD55" s="33" t="e">
        <f>#REF!</f>
        <v>#REF!</v>
      </c>
      <c r="AE55" s="33" t="e">
        <f>#REF!</f>
        <v>#REF!</v>
      </c>
      <c r="AF55" s="33" t="e">
        <f>#REF!</f>
        <v>#REF!</v>
      </c>
      <c r="AG55" s="33" t="e">
        <f>#REF!</f>
        <v>#REF!</v>
      </c>
      <c r="AH55" s="33" t="e">
        <f>#REF!</f>
        <v>#REF!</v>
      </c>
      <c r="AI55" s="33" t="e">
        <f>#REF!</f>
        <v>#REF!</v>
      </c>
      <c r="AJ55" s="33" t="e">
        <f>#REF!</f>
        <v>#REF!</v>
      </c>
      <c r="AK55" s="33" t="e">
        <f>#REF!</f>
        <v>#REF!</v>
      </c>
      <c r="AL55" s="33" t="e">
        <f>#REF!</f>
        <v>#REF!</v>
      </c>
      <c r="AM55" s="33" t="e">
        <f>#REF!</f>
        <v>#REF!</v>
      </c>
      <c r="AN55" s="33" t="e">
        <f>#REF!</f>
        <v>#REF!</v>
      </c>
      <c r="AO55" s="38" t="e">
        <f>#REF!</f>
        <v>#REF!</v>
      </c>
      <c r="AP55" s="33" t="e">
        <f>#REF!</f>
        <v>#REF!</v>
      </c>
      <c r="AQ55" s="33" t="e">
        <f>#REF!</f>
        <v>#REF!</v>
      </c>
      <c r="AR55" s="33" t="e">
        <f>#REF!</f>
        <v>#REF!</v>
      </c>
      <c r="AS55" s="33" t="e">
        <f>#REF!</f>
        <v>#REF!</v>
      </c>
      <c r="AT55" s="33" t="e">
        <f>#REF!</f>
        <v>#REF!</v>
      </c>
      <c r="AU55" s="33" t="e">
        <f>#REF!</f>
        <v>#REF!</v>
      </c>
      <c r="AV55" s="33" t="e">
        <f>#REF!</f>
        <v>#REF!</v>
      </c>
      <c r="AW55" s="33" t="e">
        <f>#REF!</f>
        <v>#REF!</v>
      </c>
      <c r="AX55" s="33" t="e">
        <f>#REF!</f>
        <v>#REF!</v>
      </c>
      <c r="AY55" s="33" t="e">
        <f>#REF!</f>
        <v>#REF!</v>
      </c>
      <c r="AZ55" s="33" t="e">
        <f>#REF!</f>
        <v>#REF!</v>
      </c>
      <c r="BA55" s="33" t="e">
        <f>#REF!</f>
        <v>#REF!</v>
      </c>
      <c r="BB55" s="33" t="e">
        <f>#REF!</f>
        <v>#REF!</v>
      </c>
      <c r="BC55" s="33" t="e">
        <f>#REF!</f>
        <v>#REF!</v>
      </c>
      <c r="BD55" s="33" t="e">
        <f>#REF!</f>
        <v>#REF!</v>
      </c>
      <c r="BE55" s="33" t="e">
        <f>#REF!</f>
        <v>#REF!</v>
      </c>
      <c r="BF55" s="33" t="e">
        <f>#REF!</f>
        <v>#REF!</v>
      </c>
      <c r="BG55" s="33" t="e">
        <f>#REF!</f>
        <v>#REF!</v>
      </c>
      <c r="BH55" s="33" t="e">
        <f>#REF!</f>
        <v>#REF!</v>
      </c>
      <c r="BI55" s="33" t="e">
        <f>#REF!</f>
        <v>#REF!</v>
      </c>
      <c r="BJ55" s="33" t="e">
        <f>#REF!</f>
        <v>#REF!</v>
      </c>
      <c r="BK55" s="33" t="e">
        <f>#REF!</f>
        <v>#REF!</v>
      </c>
      <c r="BL55" s="33" t="e">
        <f>#REF!</f>
        <v>#REF!</v>
      </c>
      <c r="BM55" s="33" t="e">
        <f>#REF!</f>
        <v>#REF!</v>
      </c>
      <c r="BN55" s="33" t="e">
        <f>#REF!</f>
        <v>#REF!</v>
      </c>
      <c r="BO55" s="33" t="e">
        <f>#REF!</f>
        <v>#REF!</v>
      </c>
      <c r="BP55" s="33" t="e">
        <f>#REF!</f>
        <v>#REF!</v>
      </c>
      <c r="BQ55" s="33" t="e">
        <f>#REF!</f>
        <v>#REF!</v>
      </c>
      <c r="BR55" s="33" t="e">
        <f>#REF!</f>
        <v>#REF!</v>
      </c>
      <c r="BS55" s="33" t="e">
        <f>#REF!</f>
        <v>#REF!</v>
      </c>
      <c r="BT55" s="33" t="e">
        <f>#REF!</f>
        <v>#REF!</v>
      </c>
      <c r="BU55" s="33" t="e">
        <f>#REF!</f>
        <v>#REF!</v>
      </c>
      <c r="BV55" s="33" t="e">
        <f>#REF!</f>
        <v>#REF!</v>
      </c>
      <c r="BW55" s="33" t="e">
        <f>#REF!</f>
        <v>#REF!</v>
      </c>
      <c r="BX55" s="33" t="e">
        <f>#REF!</f>
        <v>#REF!</v>
      </c>
      <c r="BY55" s="33" t="e">
        <f>#REF!</f>
        <v>#REF!</v>
      </c>
      <c r="BZ55" s="33" t="e">
        <f>#REF!</f>
        <v>#REF!</v>
      </c>
      <c r="CA55" s="33" t="e">
        <f>#REF!</f>
        <v>#REF!</v>
      </c>
      <c r="CB55" s="33" t="e">
        <f>#REF!</f>
        <v>#REF!</v>
      </c>
      <c r="CC55" s="33" t="e">
        <f>#REF!</f>
        <v>#REF!</v>
      </c>
      <c r="CD55" s="33" t="e">
        <f>#REF!</f>
        <v>#REF!</v>
      </c>
      <c r="CE55" s="33" t="e">
        <f>#REF!</f>
        <v>#REF!</v>
      </c>
      <c r="CF55" s="33" t="e">
        <f>#REF!</f>
        <v>#REF!</v>
      </c>
      <c r="CG55" s="33" t="e">
        <f>#REF!</f>
        <v>#REF!</v>
      </c>
      <c r="CH55" s="33" t="e">
        <f>#REF!</f>
        <v>#REF!</v>
      </c>
      <c r="CI55" s="33" t="e">
        <f>#REF!</f>
        <v>#REF!</v>
      </c>
      <c r="CJ55" s="33" t="e">
        <f>#REF!</f>
        <v>#REF!</v>
      </c>
      <c r="CK55" s="33" t="e">
        <f>#REF!</f>
        <v>#REF!</v>
      </c>
      <c r="CL55" s="33" t="e">
        <f>#REF!</f>
        <v>#REF!</v>
      </c>
      <c r="CM55" s="33" t="e">
        <f>#REF!</f>
        <v>#REF!</v>
      </c>
      <c r="CN55" s="33" t="e">
        <f>#REF!</f>
        <v>#REF!</v>
      </c>
      <c r="CO55" s="33" t="e">
        <f>#REF!</f>
        <v>#REF!</v>
      </c>
      <c r="CP55" s="33" t="e">
        <f>#REF!</f>
        <v>#REF!</v>
      </c>
      <c r="CQ55" s="33" t="e">
        <f>#REF!</f>
        <v>#REF!</v>
      </c>
      <c r="CR55" s="33" t="e">
        <f>#REF!</f>
        <v>#REF!</v>
      </c>
      <c r="CS55" s="33" t="e">
        <f>#REF!</f>
        <v>#REF!</v>
      </c>
      <c r="CT55" s="33" t="e">
        <f>#REF!</f>
        <v>#REF!</v>
      </c>
      <c r="CU55" s="33" t="e">
        <f>#REF!</f>
        <v>#REF!</v>
      </c>
      <c r="CV55" s="33" t="e">
        <f>#REF!</f>
        <v>#REF!</v>
      </c>
      <c r="CW55" s="33" t="e">
        <f>#REF!</f>
        <v>#REF!</v>
      </c>
      <c r="CX55" s="33" t="e">
        <f>#REF!</f>
        <v>#REF!</v>
      </c>
      <c r="CY55" s="33" t="e">
        <f>#REF!</f>
        <v>#REF!</v>
      </c>
    </row>
    <row r="56" spans="1:103" s="16" customFormat="1" x14ac:dyDescent="0.2">
      <c r="A56" s="16" t="s">
        <v>22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</row>
    <row r="57" spans="1:103" s="16" customFormat="1" x14ac:dyDescent="0.2">
      <c r="A57" s="16" t="s">
        <v>23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</row>
    <row r="58" spans="1:103" s="16" customFormat="1" x14ac:dyDescent="0.2">
      <c r="A58" s="17" t="s">
        <v>24</v>
      </c>
      <c r="C58" s="33"/>
      <c r="D58" s="33"/>
      <c r="E58" s="33"/>
      <c r="F58" s="33"/>
      <c r="G58" s="33"/>
      <c r="H58" s="33"/>
      <c r="I58" s="33"/>
      <c r="J58" s="33"/>
      <c r="K58" s="33">
        <v>1000</v>
      </c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>
        <v>1000</v>
      </c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</row>
    <row r="59" spans="1:103" s="16" customFormat="1" x14ac:dyDescent="0.2">
      <c r="A59" s="17" t="s">
        <v>25</v>
      </c>
      <c r="C59" s="33"/>
      <c r="D59" s="33"/>
      <c r="E59" s="33"/>
      <c r="F59" s="33"/>
      <c r="G59" s="33"/>
      <c r="H59" s="33"/>
      <c r="I59" s="33"/>
      <c r="J59" s="33"/>
      <c r="K59" s="33">
        <v>1000</v>
      </c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>
        <v>1000</v>
      </c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>
        <v>1000</v>
      </c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</row>
    <row r="60" spans="1:103" s="16" customFormat="1" x14ac:dyDescent="0.2">
      <c r="A60" s="16" t="s">
        <v>26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</row>
    <row r="61" spans="1:103" s="16" customFormat="1" x14ac:dyDescent="0.2">
      <c r="A61" s="16" t="s">
        <v>27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</row>
    <row r="62" spans="1:103" s="16" customFormat="1" x14ac:dyDescent="0.2">
      <c r="A62" s="16" t="s">
        <v>28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</row>
    <row r="63" spans="1:103" s="16" customFormat="1" x14ac:dyDescent="0.2">
      <c r="A63" s="16" t="s">
        <v>29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>
        <v>923.12</v>
      </c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</row>
    <row r="64" spans="1:103" s="16" customFormat="1" x14ac:dyDescent="0.2">
      <c r="A64" s="16" t="s">
        <v>30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8">
        <f>AV73-AV74</f>
        <v>7177.7</v>
      </c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</row>
    <row r="65" spans="1:103" s="16" customFormat="1" x14ac:dyDescent="0.2">
      <c r="A65" s="16" t="s">
        <v>31</v>
      </c>
      <c r="C65" s="33" t="e">
        <f>#REF!</f>
        <v>#REF!</v>
      </c>
      <c r="D65" s="33" t="e">
        <f>#REF!</f>
        <v>#REF!</v>
      </c>
      <c r="E65" s="33" t="e">
        <f>#REF!</f>
        <v>#REF!</v>
      </c>
      <c r="F65" s="33" t="e">
        <f>#REF!</f>
        <v>#REF!</v>
      </c>
      <c r="G65" s="33" t="e">
        <f>#REF!</f>
        <v>#REF!</v>
      </c>
      <c r="H65" s="33" t="e">
        <f>#REF!</f>
        <v>#REF!</v>
      </c>
      <c r="I65" s="33" t="e">
        <f>#REF!</f>
        <v>#REF!</v>
      </c>
      <c r="J65" s="33" t="e">
        <f>#REF!</f>
        <v>#REF!</v>
      </c>
      <c r="K65" s="33" t="e">
        <f>#REF!</f>
        <v>#REF!</v>
      </c>
      <c r="M65" s="33" t="e">
        <f>#REF!</f>
        <v>#REF!</v>
      </c>
      <c r="N65" s="33" t="e">
        <f>#REF!</f>
        <v>#REF!</v>
      </c>
      <c r="O65" s="33" t="e">
        <f>#REF!</f>
        <v>#REF!</v>
      </c>
      <c r="P65" s="33" t="e">
        <f>#REF!</f>
        <v>#REF!</v>
      </c>
      <c r="Q65" s="33" t="e">
        <f>#REF!</f>
        <v>#REF!</v>
      </c>
      <c r="R65" s="33" t="e">
        <f>#REF!</f>
        <v>#REF!</v>
      </c>
      <c r="S65" s="33" t="e">
        <f>#REF!</f>
        <v>#REF!</v>
      </c>
      <c r="T65" s="33" t="e">
        <f>#REF!</f>
        <v>#REF!</v>
      </c>
      <c r="U65" s="33" t="e">
        <f>#REF!</f>
        <v>#REF!</v>
      </c>
      <c r="V65" s="33" t="e">
        <f>#REF!</f>
        <v>#REF!</v>
      </c>
      <c r="W65" s="33" t="e">
        <f>#REF!</f>
        <v>#REF!</v>
      </c>
      <c r="X65" s="33" t="e">
        <f>#REF!</f>
        <v>#REF!</v>
      </c>
      <c r="Y65" s="33" t="e">
        <f>#REF!</f>
        <v>#REF!</v>
      </c>
      <c r="Z65" s="33" t="e">
        <f>#REF!</f>
        <v>#REF!</v>
      </c>
      <c r="AA65" s="33" t="e">
        <f>#REF!</f>
        <v>#REF!</v>
      </c>
      <c r="AB65" s="33" t="e">
        <f>#REF!</f>
        <v>#REF!</v>
      </c>
      <c r="AC65" s="33" t="e">
        <f>#REF!</f>
        <v>#REF!</v>
      </c>
      <c r="AD65" s="33" t="e">
        <f>#REF!</f>
        <v>#REF!</v>
      </c>
      <c r="AE65" s="33" t="e">
        <f>#REF!</f>
        <v>#REF!</v>
      </c>
      <c r="AF65" s="33" t="e">
        <f>#REF!</f>
        <v>#REF!</v>
      </c>
      <c r="AG65" s="33" t="e">
        <f>#REF!</f>
        <v>#REF!</v>
      </c>
      <c r="AH65" s="33" t="e">
        <f>#REF!</f>
        <v>#REF!</v>
      </c>
      <c r="AI65" s="33" t="e">
        <f>#REF!</f>
        <v>#REF!</v>
      </c>
      <c r="AJ65" s="33" t="e">
        <f>#REF!</f>
        <v>#REF!</v>
      </c>
      <c r="AK65" s="33" t="e">
        <f>#REF!</f>
        <v>#REF!</v>
      </c>
      <c r="AL65" s="33" t="e">
        <f>#REF!</f>
        <v>#REF!</v>
      </c>
      <c r="AM65" s="33" t="e">
        <f>#REF!</f>
        <v>#REF!</v>
      </c>
      <c r="AN65" s="33" t="e">
        <f>#REF!</f>
        <v>#REF!</v>
      </c>
      <c r="AO65" s="33" t="e">
        <f>#REF!</f>
        <v>#REF!</v>
      </c>
      <c r="AP65" s="33" t="e">
        <f>#REF!</f>
        <v>#REF!</v>
      </c>
      <c r="AQ65" s="38" t="e">
        <f>#REF!</f>
        <v>#REF!</v>
      </c>
      <c r="AR65" s="33" t="e">
        <f>#REF!</f>
        <v>#REF!</v>
      </c>
      <c r="AS65" s="33" t="e">
        <f>#REF!</f>
        <v>#REF!</v>
      </c>
      <c r="AT65" s="33" t="e">
        <f>#REF!</f>
        <v>#REF!</v>
      </c>
      <c r="AU65" s="33" t="e">
        <f>#REF!</f>
        <v>#REF!</v>
      </c>
      <c r="AV65" s="33" t="e">
        <f>#REF!</f>
        <v>#REF!</v>
      </c>
      <c r="AW65" s="33" t="e">
        <f>#REF!</f>
        <v>#REF!</v>
      </c>
      <c r="AX65" s="33" t="e">
        <f>#REF!</f>
        <v>#REF!</v>
      </c>
      <c r="AY65" s="33" t="e">
        <f>#REF!</f>
        <v>#REF!</v>
      </c>
      <c r="AZ65" s="33" t="e">
        <f>#REF!</f>
        <v>#REF!</v>
      </c>
      <c r="BA65" s="33" t="e">
        <f>#REF!</f>
        <v>#REF!</v>
      </c>
      <c r="BB65" s="33" t="e">
        <f>#REF!</f>
        <v>#REF!</v>
      </c>
      <c r="BC65" s="33" t="e">
        <f>#REF!</f>
        <v>#REF!</v>
      </c>
      <c r="BD65" s="33" t="e">
        <f>#REF!</f>
        <v>#REF!</v>
      </c>
      <c r="BE65" s="33" t="e">
        <f>#REF!</f>
        <v>#REF!</v>
      </c>
      <c r="BF65" s="33" t="e">
        <f>#REF!</f>
        <v>#REF!</v>
      </c>
      <c r="BG65" s="33" t="e">
        <f>#REF!</f>
        <v>#REF!</v>
      </c>
      <c r="BH65" s="33" t="e">
        <f>#REF!</f>
        <v>#REF!</v>
      </c>
      <c r="BI65" s="33" t="e">
        <f>#REF!</f>
        <v>#REF!</v>
      </c>
      <c r="BJ65" s="33" t="e">
        <f>#REF!</f>
        <v>#REF!</v>
      </c>
      <c r="BK65" s="33" t="e">
        <f>#REF!</f>
        <v>#REF!</v>
      </c>
      <c r="BL65" s="33" t="e">
        <f>#REF!</f>
        <v>#REF!</v>
      </c>
      <c r="BM65" s="33" t="e">
        <f>#REF!</f>
        <v>#REF!</v>
      </c>
      <c r="BN65" s="33" t="e">
        <f>#REF!</f>
        <v>#REF!</v>
      </c>
      <c r="BO65" s="33" t="e">
        <f>#REF!</f>
        <v>#REF!</v>
      </c>
      <c r="BP65" s="33" t="e">
        <f>#REF!</f>
        <v>#REF!</v>
      </c>
      <c r="BQ65" s="33" t="e">
        <f>#REF!</f>
        <v>#REF!</v>
      </c>
      <c r="BR65" s="33" t="e">
        <f>#REF!</f>
        <v>#REF!</v>
      </c>
      <c r="BS65" s="33" t="e">
        <f>#REF!</f>
        <v>#REF!</v>
      </c>
      <c r="BT65" s="33" t="e">
        <f>#REF!</f>
        <v>#REF!</v>
      </c>
      <c r="BU65" s="33" t="e">
        <f>#REF!</f>
        <v>#REF!</v>
      </c>
      <c r="BV65" s="33" t="e">
        <f>#REF!</f>
        <v>#REF!</v>
      </c>
      <c r="BW65" s="33" t="e">
        <f>#REF!</f>
        <v>#REF!</v>
      </c>
      <c r="BX65" s="33" t="e">
        <f>#REF!</f>
        <v>#REF!</v>
      </c>
      <c r="BY65" s="33" t="e">
        <f>#REF!</f>
        <v>#REF!</v>
      </c>
      <c r="BZ65" s="33" t="e">
        <f>#REF!</f>
        <v>#REF!</v>
      </c>
      <c r="CA65" s="33" t="e">
        <f>#REF!</f>
        <v>#REF!</v>
      </c>
      <c r="CB65" s="33" t="e">
        <f>#REF!</f>
        <v>#REF!</v>
      </c>
      <c r="CC65" s="33" t="e">
        <f>#REF!</f>
        <v>#REF!</v>
      </c>
      <c r="CD65" s="33" t="e">
        <f>#REF!</f>
        <v>#REF!</v>
      </c>
      <c r="CE65" s="33" t="e">
        <f>#REF!</f>
        <v>#REF!</v>
      </c>
      <c r="CF65" s="33" t="e">
        <f>#REF!</f>
        <v>#REF!</v>
      </c>
      <c r="CG65" s="33" t="e">
        <f>#REF!</f>
        <v>#REF!</v>
      </c>
      <c r="CH65" s="33" t="e">
        <f>#REF!</f>
        <v>#REF!</v>
      </c>
      <c r="CI65" s="33" t="e">
        <f>#REF!</f>
        <v>#REF!</v>
      </c>
      <c r="CJ65" s="33" t="e">
        <f>#REF!</f>
        <v>#REF!</v>
      </c>
      <c r="CK65" s="33" t="e">
        <f>#REF!</f>
        <v>#REF!</v>
      </c>
      <c r="CL65" s="33" t="e">
        <f>#REF!</f>
        <v>#REF!</v>
      </c>
      <c r="CM65" s="33" t="e">
        <f>#REF!</f>
        <v>#REF!</v>
      </c>
      <c r="CN65" s="33" t="e">
        <f>#REF!</f>
        <v>#REF!</v>
      </c>
      <c r="CO65" s="33" t="e">
        <f>#REF!</f>
        <v>#REF!</v>
      </c>
      <c r="CP65" s="33" t="e">
        <f>#REF!</f>
        <v>#REF!</v>
      </c>
      <c r="CQ65" s="33" t="e">
        <f>#REF!</f>
        <v>#REF!</v>
      </c>
      <c r="CR65" s="33" t="e">
        <f>#REF!</f>
        <v>#REF!</v>
      </c>
      <c r="CS65" s="33" t="e">
        <f>#REF!</f>
        <v>#REF!</v>
      </c>
      <c r="CT65" s="33" t="e">
        <f>#REF!</f>
        <v>#REF!</v>
      </c>
      <c r="CU65" s="33" t="e">
        <f>#REF!</f>
        <v>#REF!</v>
      </c>
      <c r="CV65" s="33" t="e">
        <f>#REF!</f>
        <v>#REF!</v>
      </c>
      <c r="CW65" s="33" t="e">
        <f>#REF!</f>
        <v>#REF!</v>
      </c>
      <c r="CX65" s="33" t="e">
        <f>#REF!</f>
        <v>#REF!</v>
      </c>
      <c r="CY65" s="33" t="e">
        <f>#REF!</f>
        <v>#REF!</v>
      </c>
    </row>
    <row r="66" spans="1:103" x14ac:dyDescent="0.2">
      <c r="A66" s="10" t="s">
        <v>27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</row>
    <row r="67" spans="1:103" ht="4.5" customHeight="1" x14ac:dyDescent="0.2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</row>
    <row r="68" spans="1:103" ht="15.75" customHeight="1" x14ac:dyDescent="0.2">
      <c r="C68" s="24" t="e">
        <f t="shared" ref="C68:K68" si="413">SUM(C54:C66)</f>
        <v>#REF!</v>
      </c>
      <c r="D68" s="24" t="e">
        <f t="shared" si="413"/>
        <v>#REF!</v>
      </c>
      <c r="E68" s="24" t="e">
        <f t="shared" si="413"/>
        <v>#REF!</v>
      </c>
      <c r="F68" s="24" t="e">
        <f t="shared" si="413"/>
        <v>#REF!</v>
      </c>
      <c r="G68" s="24" t="e">
        <f t="shared" si="413"/>
        <v>#REF!</v>
      </c>
      <c r="H68" s="24" t="e">
        <f t="shared" si="413"/>
        <v>#REF!</v>
      </c>
      <c r="I68" s="24" t="e">
        <f t="shared" si="413"/>
        <v>#REF!</v>
      </c>
      <c r="J68" s="24" t="e">
        <f t="shared" si="413"/>
        <v>#REF!</v>
      </c>
      <c r="K68" s="24" t="e">
        <f t="shared" si="413"/>
        <v>#REF!</v>
      </c>
      <c r="L68" s="24" t="e">
        <f t="shared" ref="L68:BW68" si="414">SUM(L54:L66)</f>
        <v>#REF!</v>
      </c>
      <c r="M68" s="24" t="e">
        <f t="shared" si="414"/>
        <v>#REF!</v>
      </c>
      <c r="N68" s="24" t="e">
        <f t="shared" si="414"/>
        <v>#REF!</v>
      </c>
      <c r="O68" s="24" t="e">
        <f t="shared" si="414"/>
        <v>#REF!</v>
      </c>
      <c r="P68" s="24" t="e">
        <f t="shared" si="414"/>
        <v>#REF!</v>
      </c>
      <c r="Q68" s="24" t="e">
        <f t="shared" si="414"/>
        <v>#REF!</v>
      </c>
      <c r="R68" s="24" t="e">
        <f t="shared" si="414"/>
        <v>#REF!</v>
      </c>
      <c r="S68" s="24" t="e">
        <f t="shared" si="414"/>
        <v>#REF!</v>
      </c>
      <c r="T68" s="24" t="e">
        <f t="shared" si="414"/>
        <v>#REF!</v>
      </c>
      <c r="U68" s="24" t="e">
        <f t="shared" si="414"/>
        <v>#REF!</v>
      </c>
      <c r="V68" s="24" t="e">
        <f t="shared" si="414"/>
        <v>#REF!</v>
      </c>
      <c r="W68" s="24" t="e">
        <f t="shared" si="414"/>
        <v>#REF!</v>
      </c>
      <c r="X68" s="24" t="e">
        <f t="shared" si="414"/>
        <v>#REF!</v>
      </c>
      <c r="Y68" s="24" t="e">
        <f t="shared" si="414"/>
        <v>#REF!</v>
      </c>
      <c r="Z68" s="24" t="e">
        <f t="shared" si="414"/>
        <v>#REF!</v>
      </c>
      <c r="AA68" s="24" t="e">
        <f t="shared" si="414"/>
        <v>#REF!</v>
      </c>
      <c r="AB68" s="24" t="e">
        <f t="shared" si="414"/>
        <v>#REF!</v>
      </c>
      <c r="AC68" s="24" t="e">
        <f t="shared" si="414"/>
        <v>#REF!</v>
      </c>
      <c r="AD68" s="24" t="e">
        <f t="shared" si="414"/>
        <v>#REF!</v>
      </c>
      <c r="AE68" s="24" t="e">
        <f t="shared" si="414"/>
        <v>#REF!</v>
      </c>
      <c r="AF68" s="24" t="e">
        <f t="shared" si="414"/>
        <v>#REF!</v>
      </c>
      <c r="AG68" s="24" t="e">
        <f t="shared" si="414"/>
        <v>#REF!</v>
      </c>
      <c r="AH68" s="24" t="e">
        <f t="shared" si="414"/>
        <v>#REF!</v>
      </c>
      <c r="AI68" s="24" t="e">
        <f t="shared" si="414"/>
        <v>#REF!</v>
      </c>
      <c r="AJ68" s="24" t="e">
        <f t="shared" si="414"/>
        <v>#REF!</v>
      </c>
      <c r="AK68" s="24" t="e">
        <f t="shared" si="414"/>
        <v>#REF!</v>
      </c>
      <c r="AL68" s="24" t="e">
        <f t="shared" si="414"/>
        <v>#REF!</v>
      </c>
      <c r="AM68" s="24" t="e">
        <f t="shared" si="414"/>
        <v>#REF!</v>
      </c>
      <c r="AN68" s="24" t="e">
        <f t="shared" si="414"/>
        <v>#REF!</v>
      </c>
      <c r="AO68" s="24" t="e">
        <f t="shared" si="414"/>
        <v>#REF!</v>
      </c>
      <c r="AP68" s="24" t="e">
        <f t="shared" si="414"/>
        <v>#REF!</v>
      </c>
      <c r="AQ68" s="24" t="e">
        <f t="shared" si="414"/>
        <v>#REF!</v>
      </c>
      <c r="AR68" s="24" t="e">
        <f t="shared" si="414"/>
        <v>#REF!</v>
      </c>
      <c r="AS68" s="24" t="e">
        <f t="shared" si="414"/>
        <v>#REF!</v>
      </c>
      <c r="AT68" s="24" t="e">
        <f t="shared" si="414"/>
        <v>#REF!</v>
      </c>
      <c r="AU68" s="24" t="e">
        <f t="shared" si="414"/>
        <v>#REF!</v>
      </c>
      <c r="AV68" s="24" t="e">
        <f t="shared" si="414"/>
        <v>#REF!</v>
      </c>
      <c r="AW68" s="24" t="e">
        <f t="shared" si="414"/>
        <v>#REF!</v>
      </c>
      <c r="AX68" s="24" t="e">
        <f t="shared" si="414"/>
        <v>#REF!</v>
      </c>
      <c r="AY68" s="24" t="e">
        <f t="shared" si="414"/>
        <v>#REF!</v>
      </c>
      <c r="AZ68" s="24" t="e">
        <f t="shared" si="414"/>
        <v>#REF!</v>
      </c>
      <c r="BA68" s="24" t="e">
        <f t="shared" si="414"/>
        <v>#REF!</v>
      </c>
      <c r="BB68" s="24" t="e">
        <f t="shared" si="414"/>
        <v>#REF!</v>
      </c>
      <c r="BC68" s="24" t="e">
        <f t="shared" si="414"/>
        <v>#REF!</v>
      </c>
      <c r="BD68" s="24" t="e">
        <f t="shared" si="414"/>
        <v>#REF!</v>
      </c>
      <c r="BE68" s="24" t="e">
        <f t="shared" si="414"/>
        <v>#REF!</v>
      </c>
      <c r="BF68" s="24" t="e">
        <f t="shared" si="414"/>
        <v>#REF!</v>
      </c>
      <c r="BG68" s="24" t="e">
        <f t="shared" si="414"/>
        <v>#REF!</v>
      </c>
      <c r="BH68" s="24" t="e">
        <f t="shared" si="414"/>
        <v>#REF!</v>
      </c>
      <c r="BI68" s="24" t="e">
        <f t="shared" si="414"/>
        <v>#REF!</v>
      </c>
      <c r="BJ68" s="24" t="e">
        <f t="shared" si="414"/>
        <v>#REF!</v>
      </c>
      <c r="BK68" s="24" t="e">
        <f t="shared" si="414"/>
        <v>#REF!</v>
      </c>
      <c r="BL68" s="24" t="e">
        <f t="shared" si="414"/>
        <v>#REF!</v>
      </c>
      <c r="BM68" s="24" t="e">
        <f t="shared" si="414"/>
        <v>#REF!</v>
      </c>
      <c r="BN68" s="24" t="e">
        <f t="shared" si="414"/>
        <v>#REF!</v>
      </c>
      <c r="BO68" s="24" t="e">
        <f t="shared" si="414"/>
        <v>#REF!</v>
      </c>
      <c r="BP68" s="24" t="e">
        <f t="shared" si="414"/>
        <v>#REF!</v>
      </c>
      <c r="BQ68" s="24" t="e">
        <f t="shared" si="414"/>
        <v>#REF!</v>
      </c>
      <c r="BR68" s="24" t="e">
        <f t="shared" si="414"/>
        <v>#REF!</v>
      </c>
      <c r="BS68" s="24" t="e">
        <f t="shared" si="414"/>
        <v>#REF!</v>
      </c>
      <c r="BT68" s="24" t="e">
        <f t="shared" si="414"/>
        <v>#REF!</v>
      </c>
      <c r="BU68" s="24" t="e">
        <f t="shared" si="414"/>
        <v>#REF!</v>
      </c>
      <c r="BV68" s="24" t="e">
        <f t="shared" si="414"/>
        <v>#REF!</v>
      </c>
      <c r="BW68" s="24" t="e">
        <f t="shared" si="414"/>
        <v>#REF!</v>
      </c>
      <c r="BX68" s="24" t="e">
        <f t="shared" ref="BX68:CY68" si="415">SUM(BX54:BX66)</f>
        <v>#REF!</v>
      </c>
      <c r="BY68" s="24" t="e">
        <f t="shared" si="415"/>
        <v>#REF!</v>
      </c>
      <c r="BZ68" s="24" t="e">
        <f t="shared" si="415"/>
        <v>#REF!</v>
      </c>
      <c r="CA68" s="24" t="e">
        <f t="shared" si="415"/>
        <v>#REF!</v>
      </c>
      <c r="CB68" s="24" t="e">
        <f t="shared" si="415"/>
        <v>#REF!</v>
      </c>
      <c r="CC68" s="24" t="e">
        <f t="shared" si="415"/>
        <v>#REF!</v>
      </c>
      <c r="CD68" s="24" t="e">
        <f t="shared" si="415"/>
        <v>#REF!</v>
      </c>
      <c r="CE68" s="24" t="e">
        <f t="shared" si="415"/>
        <v>#REF!</v>
      </c>
      <c r="CF68" s="24" t="e">
        <f t="shared" si="415"/>
        <v>#REF!</v>
      </c>
      <c r="CG68" s="24" t="e">
        <f t="shared" si="415"/>
        <v>#REF!</v>
      </c>
      <c r="CH68" s="24" t="e">
        <f t="shared" si="415"/>
        <v>#REF!</v>
      </c>
      <c r="CI68" s="24" t="e">
        <f t="shared" si="415"/>
        <v>#REF!</v>
      </c>
      <c r="CJ68" s="24" t="e">
        <f t="shared" si="415"/>
        <v>#REF!</v>
      </c>
      <c r="CK68" s="24" t="e">
        <f t="shared" si="415"/>
        <v>#REF!</v>
      </c>
      <c r="CL68" s="24" t="e">
        <f t="shared" si="415"/>
        <v>#REF!</v>
      </c>
      <c r="CM68" s="24" t="e">
        <f t="shared" si="415"/>
        <v>#REF!</v>
      </c>
      <c r="CN68" s="24" t="e">
        <f t="shared" si="415"/>
        <v>#REF!</v>
      </c>
      <c r="CO68" s="24" t="e">
        <f t="shared" si="415"/>
        <v>#REF!</v>
      </c>
      <c r="CP68" s="24" t="e">
        <f t="shared" si="415"/>
        <v>#REF!</v>
      </c>
      <c r="CQ68" s="24" t="e">
        <f t="shared" si="415"/>
        <v>#REF!</v>
      </c>
      <c r="CR68" s="24" t="e">
        <f t="shared" si="415"/>
        <v>#REF!</v>
      </c>
      <c r="CS68" s="24" t="e">
        <f t="shared" si="415"/>
        <v>#REF!</v>
      </c>
      <c r="CT68" s="24" t="e">
        <f t="shared" si="415"/>
        <v>#REF!</v>
      </c>
      <c r="CU68" s="24" t="e">
        <f t="shared" si="415"/>
        <v>#REF!</v>
      </c>
      <c r="CV68" s="24" t="e">
        <f t="shared" si="415"/>
        <v>#REF!</v>
      </c>
      <c r="CW68" s="24" t="e">
        <f t="shared" si="415"/>
        <v>#REF!</v>
      </c>
      <c r="CX68" s="24" t="e">
        <f t="shared" si="415"/>
        <v>#REF!</v>
      </c>
      <c r="CY68" s="24" t="e">
        <f t="shared" si="415"/>
        <v>#REF!</v>
      </c>
    </row>
    <row r="69" spans="1:103" ht="4.5" customHeight="1" thickBot="1" x14ac:dyDescent="0.25"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</row>
    <row r="70" spans="1:103" ht="12.75" thickTop="1" x14ac:dyDescent="0.2"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</row>
    <row r="73" spans="1:103" x14ac:dyDescent="0.2">
      <c r="AU73" s="10" t="s">
        <v>30</v>
      </c>
      <c r="AV73" s="10">
        <v>8177.7</v>
      </c>
    </row>
    <row r="74" spans="1:103" x14ac:dyDescent="0.2">
      <c r="AU74" s="10" t="s">
        <v>76</v>
      </c>
      <c r="AV74" s="10">
        <v>1000</v>
      </c>
    </row>
  </sheetData>
  <printOptions horizontalCentered="1"/>
  <pageMargins left="0.15748031496062992" right="0.15748031496062992" top="0.6692913385826772" bottom="0.39370078740157483" header="0.35433070866141736" footer="0.51181102362204722"/>
  <pageSetup paperSize="9" orientation="landscape"/>
  <headerFooter alignWithMargins="0">
    <oddFooter>Page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X12"/>
  <sheetViews>
    <sheetView zoomScale="75" zoomScaleNormal="75" zoomScalePageLayoutView="75" workbookViewId="0">
      <selection activeCell="AZ8" sqref="AZ8"/>
    </sheetView>
  </sheetViews>
  <sheetFormatPr defaultColWidth="11.42578125" defaultRowHeight="15" x14ac:dyDescent="0.2"/>
  <cols>
    <col min="1" max="1" width="30.42578125" style="3" bestFit="1" customWidth="1"/>
    <col min="2" max="10" width="12.42578125" style="1" hidden="1" customWidth="1"/>
    <col min="11" max="50" width="12.42578125" style="34" hidden="1" customWidth="1"/>
    <col min="51" max="64" width="12.42578125" style="34" bestFit="1" customWidth="1"/>
    <col min="65" max="102" width="12.42578125" style="1" bestFit="1" customWidth="1"/>
    <col min="103" max="16384" width="11.42578125" style="1"/>
  </cols>
  <sheetData>
    <row r="1" spans="1:102" x14ac:dyDescent="0.2">
      <c r="A1" s="5"/>
    </row>
    <row r="2" spans="1:102" x14ac:dyDescent="0.2">
      <c r="A2" s="5"/>
    </row>
    <row r="3" spans="1:102" ht="15.75" x14ac:dyDescent="0.25">
      <c r="A3" s="4" t="s">
        <v>32</v>
      </c>
      <c r="B3" s="19" t="str">
        <f>LTD!C2</f>
        <v>JUNE</v>
      </c>
      <c r="C3" s="19" t="str">
        <f>LTD!D2</f>
        <v>JUNE</v>
      </c>
      <c r="D3" s="19" t="str">
        <f>LTD!E2</f>
        <v>JUNE</v>
      </c>
      <c r="E3" s="19" t="str">
        <f>LTD!F2</f>
        <v>JUNE</v>
      </c>
      <c r="F3" s="19" t="str">
        <f>LTD!G2</f>
        <v>JUNE</v>
      </c>
      <c r="G3" s="19" t="str">
        <f>LTD!H2</f>
        <v>JUNE</v>
      </c>
      <c r="H3" s="19" t="str">
        <f>LTD!I2</f>
        <v>JUNE</v>
      </c>
      <c r="I3" s="19" t="str">
        <f>LTD!J2</f>
        <v>JUNE</v>
      </c>
      <c r="J3" s="19" t="str">
        <f>LTD!K2</f>
        <v>JUNE</v>
      </c>
      <c r="K3" s="34" t="e">
        <f>LTD!L2</f>
        <v>#REF!</v>
      </c>
      <c r="L3" s="34" t="e">
        <f>LTD!M2</f>
        <v>#REF!</v>
      </c>
      <c r="M3" s="34" t="e">
        <f>LTD!N2</f>
        <v>#REF!</v>
      </c>
      <c r="N3" s="34" t="e">
        <f>LTD!O2</f>
        <v>#REF!</v>
      </c>
      <c r="O3" s="34" t="e">
        <f>LTD!P2</f>
        <v>#REF!</v>
      </c>
      <c r="P3" s="34" t="e">
        <f>LTD!Q2</f>
        <v>#REF!</v>
      </c>
      <c r="Q3" s="34" t="e">
        <f>LTD!R2</f>
        <v>#REF!</v>
      </c>
      <c r="R3" s="34" t="e">
        <f>LTD!S2</f>
        <v>#REF!</v>
      </c>
      <c r="S3" s="34" t="e">
        <f>LTD!T2</f>
        <v>#REF!</v>
      </c>
      <c r="T3" s="34" t="e">
        <f>LTD!U2</f>
        <v>#REF!</v>
      </c>
      <c r="U3" s="34" t="e">
        <f>LTD!V2</f>
        <v>#REF!</v>
      </c>
      <c r="V3" s="34" t="e">
        <f>LTD!W2</f>
        <v>#REF!</v>
      </c>
      <c r="W3" s="34" t="e">
        <f>LTD!X2</f>
        <v>#REF!</v>
      </c>
      <c r="X3" s="34" t="e">
        <f>LTD!Y2</f>
        <v>#REF!</v>
      </c>
      <c r="Y3" s="34" t="e">
        <f>LTD!Z2</f>
        <v>#REF!</v>
      </c>
      <c r="Z3" s="34" t="e">
        <f>LTD!AA2</f>
        <v>#REF!</v>
      </c>
      <c r="AA3" s="34" t="e">
        <f>LTD!AB2</f>
        <v>#REF!</v>
      </c>
      <c r="AB3" s="34" t="e">
        <f>LTD!AC2</f>
        <v>#REF!</v>
      </c>
      <c r="AC3" s="34" t="e">
        <f>LTD!AD2</f>
        <v>#REF!</v>
      </c>
      <c r="AD3" s="34" t="e">
        <f>LTD!AE2</f>
        <v>#REF!</v>
      </c>
      <c r="AE3" s="34" t="e">
        <f>LTD!AF2</f>
        <v>#REF!</v>
      </c>
      <c r="AF3" s="34" t="e">
        <f>LTD!AG2</f>
        <v>#REF!</v>
      </c>
      <c r="AG3" s="34" t="e">
        <f>LTD!AH2</f>
        <v>#REF!</v>
      </c>
      <c r="AH3" s="34" t="e">
        <f>LTD!AI2</f>
        <v>#REF!</v>
      </c>
      <c r="AI3" s="34" t="e">
        <f>LTD!AJ2</f>
        <v>#REF!</v>
      </c>
      <c r="AJ3" s="34" t="e">
        <f>LTD!AK2</f>
        <v>#REF!</v>
      </c>
      <c r="AK3" s="34" t="e">
        <f>LTD!AL2</f>
        <v>#REF!</v>
      </c>
      <c r="AL3" s="34" t="e">
        <f>LTD!AM2</f>
        <v>#REF!</v>
      </c>
      <c r="AM3" s="34" t="e">
        <f>LTD!AN2</f>
        <v>#REF!</v>
      </c>
      <c r="AN3" s="34" t="e">
        <f>LTD!AO2</f>
        <v>#REF!</v>
      </c>
      <c r="AO3" s="34" t="e">
        <f>LTD!AP2</f>
        <v>#REF!</v>
      </c>
      <c r="AP3" s="34" t="e">
        <f>LTD!AQ2</f>
        <v>#REF!</v>
      </c>
      <c r="AQ3" s="34" t="e">
        <f>LTD!AR2</f>
        <v>#REF!</v>
      </c>
      <c r="AR3" s="34" t="e">
        <f>LTD!AS2</f>
        <v>#REF!</v>
      </c>
      <c r="AS3" s="34" t="e">
        <f>LTD!AT2</f>
        <v>#REF!</v>
      </c>
      <c r="AT3" s="34" t="e">
        <f>LTD!AU2</f>
        <v>#REF!</v>
      </c>
      <c r="AU3" s="34" t="e">
        <f>LTD!AV2</f>
        <v>#REF!</v>
      </c>
      <c r="AV3" s="34" t="e">
        <f>LTD!AW2</f>
        <v>#REF!</v>
      </c>
      <c r="AW3" s="34" t="e">
        <f>LTD!AX2</f>
        <v>#REF!</v>
      </c>
      <c r="AX3" s="34" t="e">
        <f>LTD!AY2</f>
        <v>#REF!</v>
      </c>
      <c r="AY3" s="34" t="e">
        <f>LTD!AZ2</f>
        <v>#REF!</v>
      </c>
      <c r="AZ3" s="34" t="e">
        <f>LTD!BA2</f>
        <v>#REF!</v>
      </c>
      <c r="BA3" s="34" t="e">
        <f>LTD!BB2</f>
        <v>#REF!</v>
      </c>
      <c r="BB3" s="34" t="e">
        <f>LTD!BC2</f>
        <v>#REF!</v>
      </c>
      <c r="BC3" s="34" t="e">
        <f>LTD!BD2</f>
        <v>#REF!</v>
      </c>
      <c r="BD3" s="34" t="e">
        <f>LTD!BE2</f>
        <v>#REF!</v>
      </c>
      <c r="BE3" s="34" t="e">
        <f>LTD!BF2</f>
        <v>#REF!</v>
      </c>
      <c r="BF3" s="34" t="e">
        <f>LTD!BG2</f>
        <v>#REF!</v>
      </c>
      <c r="BG3" s="34" t="e">
        <f>LTD!BH2</f>
        <v>#REF!</v>
      </c>
      <c r="BH3" s="34" t="e">
        <f>LTD!BI2</f>
        <v>#REF!</v>
      </c>
      <c r="BI3" s="34" t="e">
        <f>LTD!BJ2</f>
        <v>#REF!</v>
      </c>
      <c r="BJ3" s="34" t="e">
        <f>LTD!BK2</f>
        <v>#REF!</v>
      </c>
      <c r="BK3" s="34" t="e">
        <f>LTD!BL2</f>
        <v>#REF!</v>
      </c>
      <c r="BL3" s="34" t="e">
        <f>LTD!BM2</f>
        <v>#REF!</v>
      </c>
      <c r="BM3" s="34" t="e">
        <f>LTD!BN2</f>
        <v>#REF!</v>
      </c>
      <c r="BN3" s="34" t="e">
        <f>LTD!BO2</f>
        <v>#REF!</v>
      </c>
      <c r="BO3" s="34" t="e">
        <f>LTD!BP2</f>
        <v>#REF!</v>
      </c>
      <c r="BP3" s="34" t="e">
        <f>LTD!BQ2</f>
        <v>#REF!</v>
      </c>
      <c r="BQ3" s="34" t="e">
        <f>LTD!BR2</f>
        <v>#REF!</v>
      </c>
      <c r="BR3" s="34" t="e">
        <f>LTD!BS2</f>
        <v>#REF!</v>
      </c>
      <c r="BS3" s="34" t="e">
        <f>LTD!BT2</f>
        <v>#REF!</v>
      </c>
      <c r="BT3" s="34" t="e">
        <f>LTD!BU2</f>
        <v>#REF!</v>
      </c>
      <c r="BU3" s="34" t="e">
        <f>LTD!BV2</f>
        <v>#REF!</v>
      </c>
      <c r="BV3" s="34" t="e">
        <f>LTD!BW2</f>
        <v>#REF!</v>
      </c>
      <c r="BW3" s="34" t="e">
        <f>LTD!BX2</f>
        <v>#REF!</v>
      </c>
      <c r="BX3" s="34" t="e">
        <f>LTD!BY2</f>
        <v>#REF!</v>
      </c>
      <c r="BY3" s="34" t="e">
        <f>LTD!BZ2</f>
        <v>#REF!</v>
      </c>
      <c r="BZ3" s="34" t="e">
        <f>LTD!CA2</f>
        <v>#REF!</v>
      </c>
      <c r="CA3" s="34" t="e">
        <f>LTD!CB2</f>
        <v>#REF!</v>
      </c>
      <c r="CB3" s="34" t="e">
        <f>LTD!CC2</f>
        <v>#REF!</v>
      </c>
      <c r="CC3" s="34" t="e">
        <f>LTD!CD2</f>
        <v>#REF!</v>
      </c>
      <c r="CD3" s="34" t="e">
        <f>LTD!CE2</f>
        <v>#REF!</v>
      </c>
      <c r="CE3" s="34" t="e">
        <f>LTD!CF2</f>
        <v>#REF!</v>
      </c>
      <c r="CF3" s="34" t="e">
        <f>LTD!CG2</f>
        <v>#REF!</v>
      </c>
      <c r="CG3" s="34" t="e">
        <f>LTD!CH2</f>
        <v>#REF!</v>
      </c>
      <c r="CH3" s="34" t="e">
        <f>LTD!CI2</f>
        <v>#REF!</v>
      </c>
      <c r="CI3" s="34" t="e">
        <f>LTD!CJ2</f>
        <v>#REF!</v>
      </c>
      <c r="CJ3" s="34" t="e">
        <f>LTD!CK2</f>
        <v>#REF!</v>
      </c>
      <c r="CK3" s="34" t="e">
        <f>LTD!CL2</f>
        <v>#REF!</v>
      </c>
      <c r="CL3" s="34" t="e">
        <f>LTD!CM2</f>
        <v>#REF!</v>
      </c>
      <c r="CM3" s="34" t="e">
        <f>LTD!CN2</f>
        <v>#REF!</v>
      </c>
      <c r="CN3" s="34" t="e">
        <f>LTD!CO2</f>
        <v>#REF!</v>
      </c>
      <c r="CO3" s="34" t="e">
        <f>LTD!CP2</f>
        <v>#REF!</v>
      </c>
      <c r="CP3" s="34" t="e">
        <f>LTD!CQ2</f>
        <v>#REF!</v>
      </c>
      <c r="CQ3" s="34" t="e">
        <f>LTD!CR2</f>
        <v>#REF!</v>
      </c>
      <c r="CR3" s="34" t="e">
        <f>LTD!CS2</f>
        <v>#REF!</v>
      </c>
      <c r="CS3" s="34" t="e">
        <f>LTD!CT2</f>
        <v>#REF!</v>
      </c>
      <c r="CT3" s="34" t="e">
        <f>LTD!CU2</f>
        <v>#REF!</v>
      </c>
      <c r="CU3" s="34" t="e">
        <f>LTD!CV2</f>
        <v>#REF!</v>
      </c>
      <c r="CV3" s="34" t="e">
        <f>LTD!CW2</f>
        <v>#REF!</v>
      </c>
      <c r="CW3" s="34" t="e">
        <f>LTD!CX2</f>
        <v>#REF!</v>
      </c>
      <c r="CX3" s="34" t="e">
        <f>LTD!CY2</f>
        <v>#REF!</v>
      </c>
    </row>
    <row r="4" spans="1:102" x14ac:dyDescent="0.2">
      <c r="A4" s="5"/>
      <c r="B4" s="19">
        <f>LTD!C3</f>
        <v>22</v>
      </c>
      <c r="C4" s="19">
        <f>LTD!D3</f>
        <v>23</v>
      </c>
      <c r="D4" s="19">
        <f>LTD!E3</f>
        <v>24</v>
      </c>
      <c r="E4" s="19">
        <f>LTD!F3</f>
        <v>25</v>
      </c>
      <c r="F4" s="19">
        <f>LTD!G3</f>
        <v>26</v>
      </c>
      <c r="G4" s="19">
        <f>LTD!H3</f>
        <v>27</v>
      </c>
      <c r="H4" s="19">
        <f>LTD!I3</f>
        <v>28</v>
      </c>
      <c r="I4" s="19">
        <f>LTD!J3</f>
        <v>29</v>
      </c>
      <c r="J4" s="19">
        <f>LTD!K3</f>
        <v>30</v>
      </c>
      <c r="K4" s="34" t="str">
        <f>LTD!L3</f>
        <v>1</v>
      </c>
      <c r="L4" s="34" t="str">
        <f>LTD!M3</f>
        <v>2</v>
      </c>
      <c r="M4" s="34" t="str">
        <f>LTD!N3</f>
        <v>3</v>
      </c>
      <c r="N4" s="34" t="str">
        <f>LTD!O3</f>
        <v>4</v>
      </c>
      <c r="O4" s="34" t="str">
        <f>LTD!P3</f>
        <v>5</v>
      </c>
      <c r="P4" s="34" t="str">
        <f>LTD!Q3</f>
        <v>6</v>
      </c>
      <c r="Q4" s="34" t="str">
        <f>LTD!R3</f>
        <v>7</v>
      </c>
      <c r="R4" s="34" t="str">
        <f>LTD!S3</f>
        <v>8</v>
      </c>
      <c r="S4" s="34" t="str">
        <f>LTD!T3</f>
        <v>9</v>
      </c>
      <c r="T4" s="34" t="str">
        <f>LTD!U3</f>
        <v>10</v>
      </c>
      <c r="U4" s="34" t="str">
        <f>LTD!V3</f>
        <v>11</v>
      </c>
      <c r="V4" s="34" t="str">
        <f>LTD!W3</f>
        <v>12</v>
      </c>
      <c r="W4" s="34" t="str">
        <f>LTD!X3</f>
        <v>13</v>
      </c>
      <c r="X4" s="34" t="str">
        <f>LTD!Y3</f>
        <v>14</v>
      </c>
      <c r="Y4" s="34" t="str">
        <f>LTD!Z3</f>
        <v>15</v>
      </c>
      <c r="Z4" s="34" t="str">
        <f>LTD!AA3</f>
        <v>16</v>
      </c>
      <c r="AA4" s="34" t="str">
        <f>LTD!AB3</f>
        <v>17</v>
      </c>
      <c r="AB4" s="34" t="str">
        <f>LTD!AC3</f>
        <v>18</v>
      </c>
      <c r="AC4" s="34" t="str">
        <f>LTD!AD3</f>
        <v>19</v>
      </c>
      <c r="AD4" s="34" t="str">
        <f>LTD!AE3</f>
        <v>20</v>
      </c>
      <c r="AE4" s="34" t="str">
        <f>LTD!AF3</f>
        <v>21</v>
      </c>
      <c r="AF4" s="34" t="str">
        <f>LTD!AG3</f>
        <v>22</v>
      </c>
      <c r="AG4" s="34" t="str">
        <f>LTD!AH3</f>
        <v>23</v>
      </c>
      <c r="AH4" s="34" t="str">
        <f>LTD!AI3</f>
        <v>24</v>
      </c>
      <c r="AI4" s="34" t="str">
        <f>LTD!AJ3</f>
        <v>25</v>
      </c>
      <c r="AJ4" s="34" t="str">
        <f>LTD!AK3</f>
        <v>26</v>
      </c>
      <c r="AK4" s="34" t="str">
        <f>LTD!AL3</f>
        <v>27</v>
      </c>
      <c r="AL4" s="34" t="str">
        <f>LTD!AM3</f>
        <v>28</v>
      </c>
      <c r="AM4" s="34" t="str">
        <f>LTD!AN3</f>
        <v>29</v>
      </c>
      <c r="AN4" s="34" t="str">
        <f>LTD!AO3</f>
        <v>30</v>
      </c>
      <c r="AO4" s="34" t="str">
        <f>LTD!AP3</f>
        <v>31</v>
      </c>
      <c r="AP4" s="34" t="str">
        <f>LTD!AQ3</f>
        <v>1</v>
      </c>
      <c r="AQ4" s="34" t="str">
        <f>LTD!AR3</f>
        <v>2</v>
      </c>
      <c r="AR4" s="34" t="str">
        <f>LTD!AS3</f>
        <v>3</v>
      </c>
      <c r="AS4" s="34" t="str">
        <f>LTD!AT3</f>
        <v>4</v>
      </c>
      <c r="AT4" s="34" t="str">
        <f>LTD!AU3</f>
        <v>5</v>
      </c>
      <c r="AU4" s="34" t="str">
        <f>LTD!AV3</f>
        <v>6</v>
      </c>
      <c r="AV4" s="34" t="str">
        <f>LTD!AW3</f>
        <v>7</v>
      </c>
      <c r="AW4" s="34" t="str">
        <f>LTD!AX3</f>
        <v>8</v>
      </c>
      <c r="AX4" s="34" t="str">
        <f>LTD!AY3</f>
        <v>9</v>
      </c>
      <c r="AY4" s="34" t="str">
        <f>LTD!AZ3</f>
        <v>10</v>
      </c>
      <c r="AZ4" s="34" t="str">
        <f>LTD!BA3</f>
        <v>11</v>
      </c>
      <c r="BA4" s="34" t="str">
        <f>LTD!BB3</f>
        <v>12</v>
      </c>
      <c r="BB4" s="34" t="str">
        <f>LTD!BC3</f>
        <v>13</v>
      </c>
      <c r="BC4" s="34" t="str">
        <f>LTD!BD3</f>
        <v>14</v>
      </c>
      <c r="BD4" s="34" t="str">
        <f>LTD!BE3</f>
        <v>15</v>
      </c>
      <c r="BE4" s="34" t="str">
        <f>LTD!BF3</f>
        <v>16</v>
      </c>
      <c r="BF4" s="34" t="str">
        <f>LTD!BG3</f>
        <v>17</v>
      </c>
      <c r="BG4" s="34" t="str">
        <f>LTD!BH3</f>
        <v>18</v>
      </c>
      <c r="BH4" s="34" t="str">
        <f>LTD!BI3</f>
        <v>19</v>
      </c>
      <c r="BI4" s="34" t="str">
        <f>LTD!BJ3</f>
        <v>20</v>
      </c>
      <c r="BJ4" s="34" t="str">
        <f>LTD!BK3</f>
        <v>21</v>
      </c>
      <c r="BK4" s="34" t="str">
        <f>LTD!BL3</f>
        <v>22</v>
      </c>
      <c r="BL4" s="34" t="str">
        <f>LTD!BM3</f>
        <v>23</v>
      </c>
      <c r="BM4" s="34" t="str">
        <f>LTD!BN3</f>
        <v>24</v>
      </c>
      <c r="BN4" s="34" t="str">
        <f>LTD!BO3</f>
        <v>25</v>
      </c>
      <c r="BO4" s="34" t="str">
        <f>LTD!BP3</f>
        <v>26</v>
      </c>
      <c r="BP4" s="34" t="str">
        <f>LTD!BQ3</f>
        <v>27</v>
      </c>
      <c r="BQ4" s="34" t="str">
        <f>LTD!BR3</f>
        <v>28</v>
      </c>
      <c r="BR4" s="34" t="str">
        <f>LTD!BS3</f>
        <v>29</v>
      </c>
      <c r="BS4" s="34" t="str">
        <f>LTD!BT3</f>
        <v>30</v>
      </c>
      <c r="BT4" s="34" t="str">
        <f>LTD!BU3</f>
        <v>31</v>
      </c>
      <c r="BU4" s="34" t="str">
        <f>LTD!BV3</f>
        <v>1</v>
      </c>
      <c r="BV4" s="34" t="str">
        <f>LTD!BW3</f>
        <v>2</v>
      </c>
      <c r="BW4" s="34" t="str">
        <f>LTD!BX3</f>
        <v>3</v>
      </c>
      <c r="BX4" s="34" t="str">
        <f>LTD!BY3</f>
        <v>4</v>
      </c>
      <c r="BY4" s="34" t="str">
        <f>LTD!BZ3</f>
        <v>5</v>
      </c>
      <c r="BZ4" s="34" t="str">
        <f>LTD!CA3</f>
        <v>6</v>
      </c>
      <c r="CA4" s="34" t="str">
        <f>LTD!CB3</f>
        <v>7</v>
      </c>
      <c r="CB4" s="34" t="str">
        <f>LTD!CC3</f>
        <v>8</v>
      </c>
      <c r="CC4" s="34" t="str">
        <f>LTD!CD3</f>
        <v>9</v>
      </c>
      <c r="CD4" s="34" t="str">
        <f>LTD!CE3</f>
        <v>10</v>
      </c>
      <c r="CE4" s="34" t="str">
        <f>LTD!CF3</f>
        <v>11</v>
      </c>
      <c r="CF4" s="34" t="str">
        <f>LTD!CG3</f>
        <v>12</v>
      </c>
      <c r="CG4" s="34" t="str">
        <f>LTD!CH3</f>
        <v>13</v>
      </c>
      <c r="CH4" s="34" t="str">
        <f>LTD!CI3</f>
        <v>14</v>
      </c>
      <c r="CI4" s="34" t="str">
        <f>LTD!CJ3</f>
        <v>15</v>
      </c>
      <c r="CJ4" s="34" t="str">
        <f>LTD!CK3</f>
        <v>16</v>
      </c>
      <c r="CK4" s="34" t="str">
        <f>LTD!CL3</f>
        <v>17</v>
      </c>
      <c r="CL4" s="34" t="str">
        <f>LTD!CM3</f>
        <v>18</v>
      </c>
      <c r="CM4" s="34" t="str">
        <f>LTD!CN3</f>
        <v>19</v>
      </c>
      <c r="CN4" s="34" t="str">
        <f>LTD!CO3</f>
        <v>20</v>
      </c>
      <c r="CO4" s="34" t="str">
        <f>LTD!CP3</f>
        <v>21</v>
      </c>
      <c r="CP4" s="34" t="str">
        <f>LTD!CQ3</f>
        <v>22</v>
      </c>
      <c r="CQ4" s="34" t="str">
        <f>LTD!CR3</f>
        <v>23</v>
      </c>
      <c r="CR4" s="34" t="str">
        <f>LTD!CS3</f>
        <v>24</v>
      </c>
      <c r="CS4" s="34" t="str">
        <f>LTD!CT3</f>
        <v>25</v>
      </c>
      <c r="CT4" s="34" t="str">
        <f>LTD!CU3</f>
        <v>26</v>
      </c>
      <c r="CU4" s="34" t="str">
        <f>LTD!CV3</f>
        <v>27</v>
      </c>
      <c r="CV4" s="34" t="str">
        <f>LTD!CW3</f>
        <v>28</v>
      </c>
      <c r="CW4" s="34" t="str">
        <f>LTD!CX3</f>
        <v>29</v>
      </c>
      <c r="CX4" s="34" t="str">
        <f>LTD!CY3</f>
        <v>30</v>
      </c>
    </row>
    <row r="5" spans="1:102" x14ac:dyDescent="0.2">
      <c r="A5" s="5"/>
      <c r="B5" s="20" t="s">
        <v>18</v>
      </c>
      <c r="C5" s="20" t="s">
        <v>18</v>
      </c>
      <c r="D5" s="20" t="s">
        <v>18</v>
      </c>
      <c r="E5" s="20" t="s">
        <v>18</v>
      </c>
      <c r="F5" s="20" t="s">
        <v>18</v>
      </c>
      <c r="G5" s="20" t="s">
        <v>18</v>
      </c>
      <c r="H5" s="20" t="s">
        <v>18</v>
      </c>
      <c r="I5" s="20" t="s">
        <v>18</v>
      </c>
      <c r="J5" s="20" t="s">
        <v>18</v>
      </c>
      <c r="K5" s="20" t="s">
        <v>18</v>
      </c>
      <c r="L5" s="20" t="s">
        <v>18</v>
      </c>
      <c r="M5" s="20" t="s">
        <v>18</v>
      </c>
      <c r="N5" s="20" t="s">
        <v>18</v>
      </c>
      <c r="O5" s="20" t="s">
        <v>18</v>
      </c>
      <c r="P5" s="20" t="s">
        <v>18</v>
      </c>
      <c r="Q5" s="20" t="s">
        <v>18</v>
      </c>
      <c r="R5" s="20" t="s">
        <v>18</v>
      </c>
      <c r="S5" s="20" t="s">
        <v>18</v>
      </c>
      <c r="T5" s="20" t="s">
        <v>18</v>
      </c>
      <c r="U5" s="20" t="s">
        <v>18</v>
      </c>
      <c r="V5" s="20" t="s">
        <v>18</v>
      </c>
      <c r="W5" s="20" t="s">
        <v>18</v>
      </c>
      <c r="X5" s="20" t="s">
        <v>18</v>
      </c>
      <c r="Y5" s="20" t="s">
        <v>18</v>
      </c>
      <c r="Z5" s="20" t="s">
        <v>18</v>
      </c>
      <c r="AA5" s="20" t="s">
        <v>18</v>
      </c>
      <c r="AB5" s="20" t="s">
        <v>18</v>
      </c>
      <c r="AC5" s="20" t="s">
        <v>18</v>
      </c>
      <c r="AD5" s="20" t="s">
        <v>18</v>
      </c>
      <c r="AE5" s="20" t="s">
        <v>18</v>
      </c>
      <c r="AF5" s="20" t="s">
        <v>18</v>
      </c>
      <c r="AG5" s="20" t="s">
        <v>18</v>
      </c>
      <c r="AH5" s="20" t="s">
        <v>18</v>
      </c>
      <c r="AI5" s="20" t="s">
        <v>18</v>
      </c>
      <c r="AJ5" s="20" t="s">
        <v>18</v>
      </c>
      <c r="AK5" s="20" t="s">
        <v>18</v>
      </c>
      <c r="AL5" s="20" t="s">
        <v>18</v>
      </c>
      <c r="AM5" s="20" t="s">
        <v>18</v>
      </c>
      <c r="AN5" s="20" t="s">
        <v>18</v>
      </c>
      <c r="AO5" s="20" t="s">
        <v>18</v>
      </c>
      <c r="AP5" s="20" t="s">
        <v>18</v>
      </c>
      <c r="AQ5" s="20" t="s">
        <v>18</v>
      </c>
      <c r="AR5" s="20" t="s">
        <v>18</v>
      </c>
      <c r="AS5" s="20" t="s">
        <v>18</v>
      </c>
      <c r="AT5" s="20" t="s">
        <v>18</v>
      </c>
      <c r="AU5" s="20" t="s">
        <v>18</v>
      </c>
      <c r="AV5" s="20" t="s">
        <v>18</v>
      </c>
      <c r="AW5" s="20" t="s">
        <v>18</v>
      </c>
      <c r="AX5" s="20" t="s">
        <v>18</v>
      </c>
      <c r="AY5" s="20" t="s">
        <v>18</v>
      </c>
      <c r="AZ5" s="20" t="s">
        <v>18</v>
      </c>
      <c r="BA5" s="20" t="s">
        <v>18</v>
      </c>
      <c r="BB5" s="20" t="s">
        <v>18</v>
      </c>
      <c r="BC5" s="20" t="s">
        <v>18</v>
      </c>
      <c r="BD5" s="20" t="s">
        <v>18</v>
      </c>
      <c r="BE5" s="20" t="s">
        <v>18</v>
      </c>
      <c r="BF5" s="20" t="s">
        <v>18</v>
      </c>
      <c r="BG5" s="20" t="s">
        <v>18</v>
      </c>
      <c r="BH5" s="20" t="s">
        <v>18</v>
      </c>
      <c r="BI5" s="20" t="s">
        <v>18</v>
      </c>
      <c r="BJ5" s="20" t="s">
        <v>18</v>
      </c>
      <c r="BK5" s="20" t="s">
        <v>18</v>
      </c>
      <c r="BL5" s="20" t="s">
        <v>18</v>
      </c>
      <c r="BM5" s="20" t="s">
        <v>18</v>
      </c>
      <c r="BN5" s="20" t="s">
        <v>18</v>
      </c>
      <c r="BO5" s="20" t="s">
        <v>18</v>
      </c>
      <c r="BP5" s="20" t="s">
        <v>18</v>
      </c>
      <c r="BQ5" s="20" t="s">
        <v>18</v>
      </c>
      <c r="BR5" s="20" t="s">
        <v>18</v>
      </c>
      <c r="BS5" s="20" t="s">
        <v>18</v>
      </c>
      <c r="BT5" s="20" t="s">
        <v>18</v>
      </c>
      <c r="BU5" s="20" t="s">
        <v>18</v>
      </c>
      <c r="BV5" s="20" t="s">
        <v>18</v>
      </c>
      <c r="BW5" s="20" t="s">
        <v>18</v>
      </c>
      <c r="BX5" s="20" t="s">
        <v>18</v>
      </c>
      <c r="BY5" s="20" t="s">
        <v>18</v>
      </c>
      <c r="BZ5" s="20" t="s">
        <v>18</v>
      </c>
      <c r="CA5" s="20" t="s">
        <v>18</v>
      </c>
      <c r="CB5" s="20" t="s">
        <v>18</v>
      </c>
      <c r="CC5" s="20" t="s">
        <v>18</v>
      </c>
      <c r="CD5" s="20" t="s">
        <v>18</v>
      </c>
      <c r="CE5" s="20" t="s">
        <v>18</v>
      </c>
      <c r="CF5" s="20" t="s">
        <v>18</v>
      </c>
      <c r="CG5" s="20" t="s">
        <v>18</v>
      </c>
      <c r="CH5" s="20" t="s">
        <v>18</v>
      </c>
      <c r="CI5" s="20" t="s">
        <v>18</v>
      </c>
      <c r="CJ5" s="20" t="s">
        <v>18</v>
      </c>
      <c r="CK5" s="20" t="s">
        <v>18</v>
      </c>
      <c r="CL5" s="20" t="s">
        <v>18</v>
      </c>
      <c r="CM5" s="20" t="s">
        <v>18</v>
      </c>
      <c r="CN5" s="20" t="s">
        <v>18</v>
      </c>
      <c r="CO5" s="20" t="s">
        <v>18</v>
      </c>
      <c r="CP5" s="20" t="s">
        <v>18</v>
      </c>
      <c r="CQ5" s="20" t="s">
        <v>18</v>
      </c>
      <c r="CR5" s="20" t="s">
        <v>18</v>
      </c>
      <c r="CS5" s="20" t="s">
        <v>18</v>
      </c>
      <c r="CT5" s="20" t="s">
        <v>18</v>
      </c>
      <c r="CU5" s="20" t="s">
        <v>18</v>
      </c>
      <c r="CV5" s="20" t="s">
        <v>18</v>
      </c>
      <c r="CW5" s="20" t="s">
        <v>18</v>
      </c>
      <c r="CX5" s="20" t="s">
        <v>18</v>
      </c>
    </row>
    <row r="6" spans="1:102" ht="15.75" x14ac:dyDescent="0.25">
      <c r="A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102" ht="15.75" x14ac:dyDescent="0.25">
      <c r="A7" s="6" t="s">
        <v>33</v>
      </c>
      <c r="K7" s="1"/>
      <c r="L7" s="1"/>
      <c r="M7" s="1"/>
      <c r="N7" s="1"/>
      <c r="O7" s="1">
        <v>1988.82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>
        <v>916.5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102" ht="15.75" x14ac:dyDescent="0.25">
      <c r="A8" s="6" t="s">
        <v>16</v>
      </c>
      <c r="I8" s="1">
        <v>4755</v>
      </c>
      <c r="J8" s="1">
        <v>409.5</v>
      </c>
      <c r="K8" s="1"/>
      <c r="L8" s="1"/>
      <c r="M8" s="1">
        <v>4208.75</v>
      </c>
      <c r="N8" s="1"/>
      <c r="O8" s="1"/>
      <c r="P8" s="1"/>
      <c r="Q8" s="1"/>
      <c r="R8" s="1"/>
      <c r="S8" s="1"/>
      <c r="T8" s="1"/>
      <c r="U8" s="1">
        <v>5303.2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102" ht="15.75" x14ac:dyDescent="0.25">
      <c r="A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102" s="2" customFormat="1" ht="16.5" thickBot="1" x14ac:dyDescent="0.3">
      <c r="A10" s="7"/>
      <c r="B10" s="2">
        <f t="shared" ref="B10:J10" si="0">SUM(B6:B9)</f>
        <v>0</v>
      </c>
      <c r="C10" s="2">
        <f t="shared" si="0"/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4755</v>
      </c>
      <c r="J10" s="2">
        <f t="shared" si="0"/>
        <v>409.5</v>
      </c>
      <c r="K10" s="2">
        <f t="shared" ref="K10:BV10" si="1">SUM(K6:K9)</f>
        <v>0</v>
      </c>
      <c r="L10" s="2">
        <f t="shared" si="1"/>
        <v>0</v>
      </c>
      <c r="M10" s="2">
        <f t="shared" si="1"/>
        <v>4208.75</v>
      </c>
      <c r="N10" s="2">
        <f t="shared" si="1"/>
        <v>0</v>
      </c>
      <c r="O10" s="2">
        <f t="shared" si="1"/>
        <v>1988.82</v>
      </c>
      <c r="P10" s="2">
        <f t="shared" si="1"/>
        <v>0</v>
      </c>
      <c r="Q10" s="2">
        <f t="shared" si="1"/>
        <v>0</v>
      </c>
      <c r="R10" s="2">
        <f t="shared" si="1"/>
        <v>0</v>
      </c>
      <c r="S10" s="2">
        <f t="shared" si="1"/>
        <v>0</v>
      </c>
      <c r="T10" s="2">
        <f t="shared" si="1"/>
        <v>0</v>
      </c>
      <c r="U10" s="2">
        <f t="shared" si="1"/>
        <v>5303.2</v>
      </c>
      <c r="V10" s="2">
        <f t="shared" si="1"/>
        <v>0</v>
      </c>
      <c r="W10" s="2">
        <f t="shared" si="1"/>
        <v>0</v>
      </c>
      <c r="X10" s="2">
        <f t="shared" si="1"/>
        <v>0</v>
      </c>
      <c r="Y10" s="2">
        <f t="shared" si="1"/>
        <v>0</v>
      </c>
      <c r="Z10" s="2">
        <f t="shared" si="1"/>
        <v>0</v>
      </c>
      <c r="AA10" s="2">
        <f t="shared" si="1"/>
        <v>0</v>
      </c>
      <c r="AB10" s="2">
        <f t="shared" si="1"/>
        <v>0</v>
      </c>
      <c r="AC10" s="2">
        <f t="shared" si="1"/>
        <v>0</v>
      </c>
      <c r="AD10" s="2">
        <f t="shared" si="1"/>
        <v>0</v>
      </c>
      <c r="AE10" s="2">
        <f t="shared" si="1"/>
        <v>0</v>
      </c>
      <c r="AF10" s="2">
        <f t="shared" si="1"/>
        <v>0</v>
      </c>
      <c r="AG10" s="2">
        <f t="shared" si="1"/>
        <v>0</v>
      </c>
      <c r="AH10" s="2">
        <f t="shared" si="1"/>
        <v>0</v>
      </c>
      <c r="AI10" s="2">
        <f t="shared" si="1"/>
        <v>0</v>
      </c>
      <c r="AJ10" s="2">
        <f t="shared" si="1"/>
        <v>0</v>
      </c>
      <c r="AK10" s="2">
        <f t="shared" si="1"/>
        <v>0</v>
      </c>
      <c r="AL10" s="2">
        <f t="shared" si="1"/>
        <v>0</v>
      </c>
      <c r="AM10" s="2">
        <f t="shared" si="1"/>
        <v>0</v>
      </c>
      <c r="AN10" s="2">
        <f t="shared" si="1"/>
        <v>0</v>
      </c>
      <c r="AO10" s="2">
        <f t="shared" si="1"/>
        <v>0</v>
      </c>
      <c r="AP10" s="2">
        <f t="shared" si="1"/>
        <v>0</v>
      </c>
      <c r="AQ10" s="2">
        <f t="shared" si="1"/>
        <v>0</v>
      </c>
      <c r="AR10" s="2">
        <f t="shared" si="1"/>
        <v>0</v>
      </c>
      <c r="AS10" s="2">
        <f t="shared" si="1"/>
        <v>0</v>
      </c>
      <c r="AT10" s="2">
        <f t="shared" si="1"/>
        <v>0</v>
      </c>
      <c r="AU10" s="2">
        <f t="shared" si="1"/>
        <v>0</v>
      </c>
      <c r="AV10" s="2">
        <f t="shared" si="1"/>
        <v>0</v>
      </c>
      <c r="AW10" s="2">
        <f t="shared" si="1"/>
        <v>0</v>
      </c>
      <c r="AX10" s="2">
        <f t="shared" si="1"/>
        <v>0</v>
      </c>
      <c r="AY10" s="2">
        <f t="shared" si="1"/>
        <v>0</v>
      </c>
      <c r="AZ10" s="2">
        <f t="shared" si="1"/>
        <v>916.5</v>
      </c>
      <c r="BA10" s="2">
        <f t="shared" si="1"/>
        <v>0</v>
      </c>
      <c r="BB10" s="2">
        <f t="shared" si="1"/>
        <v>0</v>
      </c>
      <c r="BC10" s="2">
        <f t="shared" si="1"/>
        <v>0</v>
      </c>
      <c r="BD10" s="2">
        <f t="shared" si="1"/>
        <v>0</v>
      </c>
      <c r="BE10" s="2">
        <f t="shared" si="1"/>
        <v>0</v>
      </c>
      <c r="BF10" s="2">
        <f t="shared" si="1"/>
        <v>0</v>
      </c>
      <c r="BG10" s="2">
        <f t="shared" si="1"/>
        <v>0</v>
      </c>
      <c r="BH10" s="2">
        <f t="shared" si="1"/>
        <v>0</v>
      </c>
      <c r="BI10" s="2">
        <f t="shared" si="1"/>
        <v>0</v>
      </c>
      <c r="BJ10" s="2">
        <f t="shared" si="1"/>
        <v>0</v>
      </c>
      <c r="BK10" s="2">
        <f t="shared" si="1"/>
        <v>0</v>
      </c>
      <c r="BL10" s="2">
        <f t="shared" si="1"/>
        <v>0</v>
      </c>
      <c r="BM10" s="2">
        <f t="shared" si="1"/>
        <v>0</v>
      </c>
      <c r="BN10" s="2">
        <f t="shared" si="1"/>
        <v>0</v>
      </c>
      <c r="BO10" s="2">
        <f t="shared" si="1"/>
        <v>0</v>
      </c>
      <c r="BP10" s="2">
        <f t="shared" si="1"/>
        <v>0</v>
      </c>
      <c r="BQ10" s="2">
        <f t="shared" si="1"/>
        <v>0</v>
      </c>
      <c r="BR10" s="2">
        <f t="shared" si="1"/>
        <v>0</v>
      </c>
      <c r="BS10" s="2">
        <f t="shared" si="1"/>
        <v>0</v>
      </c>
      <c r="BT10" s="2">
        <f t="shared" si="1"/>
        <v>0</v>
      </c>
      <c r="BU10" s="2">
        <f t="shared" si="1"/>
        <v>0</v>
      </c>
      <c r="BV10" s="2">
        <f t="shared" si="1"/>
        <v>0</v>
      </c>
      <c r="BW10" s="2">
        <f t="shared" ref="BW10:CX10" si="2">SUM(BW6:BW9)</f>
        <v>0</v>
      </c>
      <c r="BX10" s="2">
        <f t="shared" si="2"/>
        <v>0</v>
      </c>
      <c r="BY10" s="2">
        <f t="shared" si="2"/>
        <v>0</v>
      </c>
      <c r="BZ10" s="2">
        <f t="shared" si="2"/>
        <v>0</v>
      </c>
      <c r="CA10" s="2">
        <f t="shared" si="2"/>
        <v>0</v>
      </c>
      <c r="CB10" s="2">
        <f t="shared" si="2"/>
        <v>0</v>
      </c>
      <c r="CC10" s="2">
        <f t="shared" si="2"/>
        <v>0</v>
      </c>
      <c r="CD10" s="2">
        <f t="shared" si="2"/>
        <v>0</v>
      </c>
      <c r="CE10" s="2">
        <f t="shared" si="2"/>
        <v>0</v>
      </c>
      <c r="CF10" s="2">
        <f t="shared" si="2"/>
        <v>0</v>
      </c>
      <c r="CG10" s="2">
        <f t="shared" si="2"/>
        <v>0</v>
      </c>
      <c r="CH10" s="2">
        <f t="shared" si="2"/>
        <v>0</v>
      </c>
      <c r="CI10" s="2">
        <f t="shared" si="2"/>
        <v>0</v>
      </c>
      <c r="CJ10" s="2">
        <f t="shared" si="2"/>
        <v>0</v>
      </c>
      <c r="CK10" s="2">
        <f t="shared" si="2"/>
        <v>0</v>
      </c>
      <c r="CL10" s="2">
        <f t="shared" si="2"/>
        <v>0</v>
      </c>
      <c r="CM10" s="2">
        <f t="shared" si="2"/>
        <v>0</v>
      </c>
      <c r="CN10" s="2">
        <f t="shared" si="2"/>
        <v>0</v>
      </c>
      <c r="CO10" s="2">
        <f t="shared" si="2"/>
        <v>0</v>
      </c>
      <c r="CP10" s="2">
        <f t="shared" si="2"/>
        <v>0</v>
      </c>
      <c r="CQ10" s="2">
        <f t="shared" si="2"/>
        <v>0</v>
      </c>
      <c r="CR10" s="2">
        <f t="shared" si="2"/>
        <v>0</v>
      </c>
      <c r="CS10" s="2">
        <f t="shared" si="2"/>
        <v>0</v>
      </c>
      <c r="CT10" s="2">
        <f t="shared" si="2"/>
        <v>0</v>
      </c>
      <c r="CU10" s="2">
        <f t="shared" si="2"/>
        <v>0</v>
      </c>
      <c r="CV10" s="2">
        <f t="shared" si="2"/>
        <v>0</v>
      </c>
      <c r="CW10" s="2">
        <f t="shared" si="2"/>
        <v>0</v>
      </c>
      <c r="CX10" s="2">
        <f t="shared" si="2"/>
        <v>0</v>
      </c>
    </row>
    <row r="11" spans="1:102" ht="15.75" thickTop="1" x14ac:dyDescent="0.2"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102" x14ac:dyDescent="0.2">
      <c r="J12" s="1" t="s">
        <v>75</v>
      </c>
    </row>
  </sheetData>
  <phoneticPr fontId="0" type="noConversion"/>
  <pageMargins left="0.17" right="0.18" top="0.59" bottom="0.98425196850393704" header="0.31" footer="0.51181102362204722"/>
  <pageSetup paperSize="9" scale="21" orientation="landscape"/>
  <headerFooter alignWithMargins="0"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07FF-FDC5-4BF0-A4C1-8B0066F88C10}">
  <dimension ref="A2:A47"/>
  <sheetViews>
    <sheetView workbookViewId="0">
      <selection activeCell="F13" sqref="F13"/>
    </sheetView>
  </sheetViews>
  <sheetFormatPr defaultRowHeight="15.75" x14ac:dyDescent="0.25"/>
  <cols>
    <col min="1" max="1" width="44.140625" style="58" bestFit="1" customWidth="1"/>
    <col min="2" max="2" width="11.28515625" style="58" customWidth="1"/>
    <col min="3" max="3" width="10.7109375" style="58" bestFit="1" customWidth="1"/>
    <col min="4" max="16384" width="9.140625" style="58"/>
  </cols>
  <sheetData>
    <row r="2" spans="1:1" x14ac:dyDescent="0.25">
      <c r="A2" s="89" t="s">
        <v>282</v>
      </c>
    </row>
    <row r="4" spans="1:1" x14ac:dyDescent="0.25">
      <c r="A4" s="93" t="s">
        <v>30</v>
      </c>
    </row>
    <row r="5" spans="1:1" x14ac:dyDescent="0.25">
      <c r="A5" s="58" t="s">
        <v>307</v>
      </c>
    </row>
    <row r="7" spans="1:1" x14ac:dyDescent="0.25">
      <c r="A7" s="93" t="s">
        <v>29</v>
      </c>
    </row>
    <row r="8" spans="1:1" x14ac:dyDescent="0.25">
      <c r="A8" s="58" t="s">
        <v>352</v>
      </c>
    </row>
    <row r="10" spans="1:1" x14ac:dyDescent="0.25">
      <c r="A10" s="93" t="s">
        <v>27</v>
      </c>
    </row>
    <row r="11" spans="1:1" x14ac:dyDescent="0.25">
      <c r="A11" s="58" t="s">
        <v>308</v>
      </c>
    </row>
    <row r="13" spans="1:1" x14ac:dyDescent="0.25">
      <c r="A13" s="93" t="s">
        <v>309</v>
      </c>
    </row>
    <row r="14" spans="1:1" x14ac:dyDescent="0.25">
      <c r="A14" s="58" t="s">
        <v>310</v>
      </c>
    </row>
    <row r="16" spans="1:1" x14ac:dyDescent="0.25">
      <c r="A16" s="89"/>
    </row>
    <row r="17" spans="1:1" x14ac:dyDescent="0.25">
      <c r="A17" s="89"/>
    </row>
    <row r="18" spans="1:1" x14ac:dyDescent="0.25">
      <c r="A18" s="94"/>
    </row>
    <row r="19" spans="1:1" x14ac:dyDescent="0.25">
      <c r="A19" s="94"/>
    </row>
    <row r="20" spans="1:1" x14ac:dyDescent="0.25">
      <c r="A20" s="94"/>
    </row>
    <row r="21" spans="1:1" x14ac:dyDescent="0.25">
      <c r="A21" s="94"/>
    </row>
    <row r="22" spans="1:1" x14ac:dyDescent="0.25">
      <c r="A22" s="94"/>
    </row>
    <row r="23" spans="1:1" x14ac:dyDescent="0.25">
      <c r="A23" s="94"/>
    </row>
    <row r="24" spans="1:1" x14ac:dyDescent="0.25">
      <c r="A24" s="94"/>
    </row>
    <row r="25" spans="1:1" x14ac:dyDescent="0.25">
      <c r="A25" s="94"/>
    </row>
    <row r="26" spans="1:1" x14ac:dyDescent="0.25">
      <c r="A26" s="94"/>
    </row>
    <row r="27" spans="1:1" x14ac:dyDescent="0.25">
      <c r="A27" s="94"/>
    </row>
    <row r="28" spans="1:1" x14ac:dyDescent="0.25">
      <c r="A28" s="94"/>
    </row>
    <row r="29" spans="1:1" x14ac:dyDescent="0.25">
      <c r="A29" s="94"/>
    </row>
    <row r="30" spans="1:1" x14ac:dyDescent="0.25">
      <c r="A30" s="94"/>
    </row>
    <row r="31" spans="1:1" x14ac:dyDescent="0.25">
      <c r="A31" s="94"/>
    </row>
    <row r="32" spans="1:1" x14ac:dyDescent="0.25">
      <c r="A32" s="94"/>
    </row>
    <row r="33" spans="1:1" x14ac:dyDescent="0.25">
      <c r="A33" s="94"/>
    </row>
    <row r="34" spans="1:1" x14ac:dyDescent="0.25">
      <c r="A34" s="94"/>
    </row>
    <row r="35" spans="1:1" x14ac:dyDescent="0.25">
      <c r="A35" s="94"/>
    </row>
    <row r="36" spans="1:1" x14ac:dyDescent="0.25">
      <c r="A36" s="94"/>
    </row>
    <row r="37" spans="1:1" x14ac:dyDescent="0.25">
      <c r="A37" s="94"/>
    </row>
    <row r="38" spans="1:1" x14ac:dyDescent="0.25">
      <c r="A38" s="94"/>
    </row>
    <row r="39" spans="1:1" x14ac:dyDescent="0.25">
      <c r="A39" s="94"/>
    </row>
    <row r="40" spans="1:1" x14ac:dyDescent="0.25">
      <c r="A40" s="94"/>
    </row>
    <row r="41" spans="1:1" x14ac:dyDescent="0.25">
      <c r="A41" s="94"/>
    </row>
    <row r="42" spans="1:1" x14ac:dyDescent="0.25">
      <c r="A42" s="94"/>
    </row>
    <row r="43" spans="1:1" x14ac:dyDescent="0.25">
      <c r="A43" s="94"/>
    </row>
    <row r="44" spans="1:1" x14ac:dyDescent="0.25">
      <c r="A44" s="94"/>
    </row>
    <row r="45" spans="1:1" x14ac:dyDescent="0.25">
      <c r="A45" s="94"/>
    </row>
    <row r="46" spans="1:1" x14ac:dyDescent="0.25">
      <c r="A46" s="94"/>
    </row>
    <row r="47" spans="1:1" x14ac:dyDescent="0.25">
      <c r="A47" s="94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81CE5-2F6E-433C-8578-2DD987E3D5E6}">
  <dimension ref="A1:F19"/>
  <sheetViews>
    <sheetView zoomScaleNormal="100" workbookViewId="0">
      <selection activeCell="H19" sqref="H19"/>
    </sheetView>
  </sheetViews>
  <sheetFormatPr defaultRowHeight="15.75" x14ac:dyDescent="0.25"/>
  <cols>
    <col min="1" max="16384" width="9.140625" style="58"/>
  </cols>
  <sheetData>
    <row r="1" spans="1:6" x14ac:dyDescent="0.25">
      <c r="A1" s="58" t="str">
        <f>'Detailed Cash Flow'!A1</f>
        <v>&lt;OVERTYPE WITH COMPANY NAME&gt;</v>
      </c>
    </row>
    <row r="3" spans="1:6" x14ac:dyDescent="0.25">
      <c r="B3" s="58" t="s">
        <v>344</v>
      </c>
    </row>
    <row r="5" spans="1:6" x14ac:dyDescent="0.25">
      <c r="B5" s="58" t="s">
        <v>314</v>
      </c>
      <c r="F5" s="58">
        <f>'Detailed Cash Flow'!C8</f>
        <v>0</v>
      </c>
    </row>
    <row r="7" spans="1:6" x14ac:dyDescent="0.25">
      <c r="B7" s="58" t="s">
        <v>315</v>
      </c>
    </row>
    <row r="8" spans="1:6" x14ac:dyDescent="0.25">
      <c r="B8" s="58" t="s">
        <v>316</v>
      </c>
      <c r="F8" s="58">
        <f>'Detailed Cash Flow'!AI22</f>
        <v>0</v>
      </c>
    </row>
    <row r="10" spans="1:6" x14ac:dyDescent="0.25">
      <c r="B10" s="58" t="s">
        <v>318</v>
      </c>
    </row>
    <row r="11" spans="1:6" x14ac:dyDescent="0.25">
      <c r="B11" s="58" t="s">
        <v>319</v>
      </c>
      <c r="F11" s="58">
        <f>'Detailed Cash Flow'!AI26</f>
        <v>0</v>
      </c>
    </row>
    <row r="12" spans="1:6" x14ac:dyDescent="0.25">
      <c r="B12" s="58" t="s">
        <v>284</v>
      </c>
      <c r="F12" s="58">
        <f>'Detailed Cash Flow'!AI38</f>
        <v>0</v>
      </c>
    </row>
    <row r="13" spans="1:6" x14ac:dyDescent="0.25">
      <c r="B13" s="58" t="s">
        <v>93</v>
      </c>
      <c r="F13" s="58">
        <f>'Detailed Cash Flow'!AI49</f>
        <v>0</v>
      </c>
    </row>
    <row r="14" spans="1:6" x14ac:dyDescent="0.25">
      <c r="B14" s="58" t="s">
        <v>191</v>
      </c>
      <c r="F14" s="58">
        <f>'Detailed Cash Flow'!AI41</f>
        <v>0</v>
      </c>
    </row>
    <row r="15" spans="1:6" x14ac:dyDescent="0.25">
      <c r="B15" s="58" t="s">
        <v>321</v>
      </c>
      <c r="F15" s="58">
        <f>'Detailed Cash Flow'!AI42</f>
        <v>0</v>
      </c>
    </row>
    <row r="17" spans="2:6" x14ac:dyDescent="0.25">
      <c r="B17" s="58" t="s">
        <v>323</v>
      </c>
      <c r="F17" s="58">
        <f>F5+F8-F11-F12-F13-F14-F15</f>
        <v>0</v>
      </c>
    </row>
    <row r="19" spans="2:6" x14ac:dyDescent="0.25">
      <c r="B19" s="58" t="s">
        <v>351</v>
      </c>
      <c r="F19" s="58">
        <f>F5-F17</f>
        <v>0</v>
      </c>
    </row>
  </sheetData>
  <pageMargins left="0.7" right="0.7" top="0.75" bottom="0.75" header="0.3" footer="0.3"/>
  <pageSetup paperSize="9" orientation="portrait" r:id="rId1"/>
  <headerFooter>
    <oddHeader>&amp;C
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73"/>
  <sheetViews>
    <sheetView workbookViewId="0">
      <selection activeCell="L12" sqref="L12"/>
    </sheetView>
  </sheetViews>
  <sheetFormatPr defaultColWidth="11.42578125" defaultRowHeight="12.75" x14ac:dyDescent="0.2"/>
  <cols>
    <col min="3" max="3" width="28.85546875" bestFit="1" customWidth="1"/>
    <col min="4" max="4" width="19" bestFit="1" customWidth="1"/>
  </cols>
  <sheetData>
    <row r="2" spans="1:11" ht="15" x14ac:dyDescent="0.2">
      <c r="A2" s="39">
        <v>42969</v>
      </c>
      <c r="B2" s="40" t="s">
        <v>77</v>
      </c>
      <c r="C2" s="41"/>
      <c r="D2" s="41"/>
      <c r="E2" s="42">
        <v>1000</v>
      </c>
      <c r="F2" s="41"/>
      <c r="G2" s="42">
        <v>-17692.689999999999</v>
      </c>
      <c r="H2" s="41" t="s">
        <v>78</v>
      </c>
      <c r="I2" s="40" t="s">
        <v>79</v>
      </c>
      <c r="J2" s="41"/>
    </row>
    <row r="3" spans="1:11" ht="15" x14ac:dyDescent="0.2">
      <c r="A3" s="41"/>
      <c r="B3" s="39">
        <v>42969</v>
      </c>
      <c r="C3" s="40" t="s">
        <v>80</v>
      </c>
      <c r="D3" s="41"/>
      <c r="E3" s="41"/>
      <c r="F3" s="41">
        <v>1.32</v>
      </c>
      <c r="G3" s="41"/>
      <c r="H3" s="42">
        <v>-16692.689999999999</v>
      </c>
      <c r="I3" s="41" t="s">
        <v>78</v>
      </c>
      <c r="J3" s="40" t="s">
        <v>79</v>
      </c>
      <c r="K3" s="41"/>
    </row>
    <row r="4" spans="1:11" ht="15" x14ac:dyDescent="0.2">
      <c r="A4" s="41"/>
      <c r="B4" s="39">
        <v>42968</v>
      </c>
      <c r="C4" s="40" t="s">
        <v>81</v>
      </c>
      <c r="D4" s="41"/>
      <c r="E4" s="41"/>
      <c r="F4" s="42">
        <v>1000</v>
      </c>
      <c r="G4" s="41"/>
      <c r="H4" s="42">
        <v>-16691.37</v>
      </c>
      <c r="I4" s="41" t="s">
        <v>78</v>
      </c>
      <c r="J4" s="40" t="s">
        <v>79</v>
      </c>
      <c r="K4" s="41"/>
    </row>
    <row r="5" spans="1:11" ht="15" x14ac:dyDescent="0.2">
      <c r="A5" s="41"/>
      <c r="B5" s="39">
        <v>42968</v>
      </c>
      <c r="C5" s="40" t="s">
        <v>82</v>
      </c>
      <c r="D5" s="41" t="s">
        <v>83</v>
      </c>
      <c r="E5" s="41"/>
      <c r="F5" s="41"/>
      <c r="G5" s="41">
        <v>67.5</v>
      </c>
      <c r="H5" s="42">
        <v>-15691.37</v>
      </c>
      <c r="I5" s="41" t="s">
        <v>78</v>
      </c>
      <c r="J5" s="40" t="s">
        <v>79</v>
      </c>
      <c r="K5" s="41"/>
    </row>
    <row r="6" spans="1:11" ht="15" x14ac:dyDescent="0.2">
      <c r="A6" s="41"/>
      <c r="B6" s="39">
        <v>42968</v>
      </c>
      <c r="C6" s="40" t="s">
        <v>84</v>
      </c>
      <c r="D6" s="41"/>
      <c r="E6" s="41"/>
      <c r="F6" s="41">
        <v>47.55</v>
      </c>
      <c r="G6" s="41"/>
      <c r="H6" s="42">
        <v>-15758.87</v>
      </c>
      <c r="I6" s="41" t="s">
        <v>78</v>
      </c>
      <c r="J6" s="40" t="s">
        <v>79</v>
      </c>
      <c r="K6" s="41"/>
    </row>
    <row r="7" spans="1:11" ht="15" x14ac:dyDescent="0.2">
      <c r="A7" s="41"/>
      <c r="B7" s="39">
        <v>42968</v>
      </c>
      <c r="C7" s="40" t="s">
        <v>85</v>
      </c>
      <c r="D7" s="41">
        <v>12944</v>
      </c>
      <c r="E7" s="41"/>
      <c r="F7" s="41">
        <v>42</v>
      </c>
      <c r="G7" s="41"/>
      <c r="H7" s="42">
        <v>-15711.32</v>
      </c>
      <c r="I7" s="41" t="s">
        <v>78</v>
      </c>
      <c r="J7" s="40" t="s">
        <v>79</v>
      </c>
      <c r="K7" s="41"/>
    </row>
    <row r="8" spans="1:11" ht="15" x14ac:dyDescent="0.2">
      <c r="A8" s="41"/>
      <c r="B8" s="39">
        <v>42966</v>
      </c>
      <c r="C8" s="40" t="s">
        <v>81</v>
      </c>
      <c r="D8" s="41"/>
      <c r="E8" s="41"/>
      <c r="F8" s="42">
        <v>1500</v>
      </c>
      <c r="G8" s="41"/>
      <c r="H8" s="42">
        <v>-15669.32</v>
      </c>
      <c r="I8" s="41" t="s">
        <v>78</v>
      </c>
      <c r="J8" s="40" t="s">
        <v>79</v>
      </c>
      <c r="K8" s="41"/>
    </row>
    <row r="9" spans="1:11" ht="15" x14ac:dyDescent="0.2">
      <c r="A9" s="41"/>
      <c r="B9" s="39">
        <v>42965</v>
      </c>
      <c r="C9" s="40" t="s">
        <v>86</v>
      </c>
      <c r="D9" s="41" t="s">
        <v>87</v>
      </c>
      <c r="E9" s="41"/>
      <c r="F9" s="41"/>
      <c r="G9" s="41">
        <v>366.96</v>
      </c>
      <c r="H9" s="42">
        <v>-14169.32</v>
      </c>
      <c r="I9" s="41" t="s">
        <v>78</v>
      </c>
      <c r="J9" s="40" t="s">
        <v>79</v>
      </c>
      <c r="K9" s="41"/>
    </row>
    <row r="10" spans="1:11" ht="15" x14ac:dyDescent="0.2">
      <c r="A10" s="41"/>
      <c r="B10" s="39">
        <v>42965</v>
      </c>
      <c r="C10" s="40" t="s">
        <v>88</v>
      </c>
      <c r="D10" s="41" t="s">
        <v>89</v>
      </c>
      <c r="E10" s="41"/>
      <c r="F10" s="41"/>
      <c r="G10" s="42">
        <v>5040</v>
      </c>
      <c r="H10" s="42">
        <v>-14536.28</v>
      </c>
      <c r="I10" s="41" t="s">
        <v>78</v>
      </c>
      <c r="J10" s="40" t="s">
        <v>79</v>
      </c>
      <c r="K10" s="41"/>
    </row>
    <row r="11" spans="1:11" ht="15" x14ac:dyDescent="0.2">
      <c r="A11" s="41"/>
      <c r="B11" s="39">
        <v>42965</v>
      </c>
      <c r="C11" s="40" t="s">
        <v>90</v>
      </c>
      <c r="D11" s="41"/>
      <c r="E11" s="41"/>
      <c r="F11" s="41">
        <v>125</v>
      </c>
      <c r="G11" s="41"/>
      <c r="H11" s="42">
        <v>-19576.28</v>
      </c>
      <c r="I11" s="41" t="s">
        <v>78</v>
      </c>
      <c r="J11" s="40" t="s">
        <v>79</v>
      </c>
      <c r="K11" s="41"/>
    </row>
    <row r="12" spans="1:11" ht="15" x14ac:dyDescent="0.2">
      <c r="A12" s="41"/>
      <c r="B12" s="39">
        <v>42965</v>
      </c>
      <c r="C12" s="40" t="s">
        <v>91</v>
      </c>
      <c r="D12" s="41" t="s">
        <v>92</v>
      </c>
      <c r="E12" s="41"/>
      <c r="F12" s="41">
        <v>287.23</v>
      </c>
      <c r="G12" s="41"/>
      <c r="H12" s="42">
        <v>-19451.28</v>
      </c>
      <c r="I12" s="41" t="s">
        <v>78</v>
      </c>
      <c r="J12" s="40" t="s">
        <v>79</v>
      </c>
      <c r="K12" s="41"/>
    </row>
    <row r="13" spans="1:11" ht="15" x14ac:dyDescent="0.2">
      <c r="A13" s="41"/>
      <c r="B13" s="39">
        <v>42964</v>
      </c>
      <c r="C13" s="40" t="s">
        <v>93</v>
      </c>
      <c r="D13" s="41"/>
      <c r="E13" s="41"/>
      <c r="F13" s="41">
        <v>558.84</v>
      </c>
      <c r="G13" s="41"/>
      <c r="H13" s="42">
        <v>-19164.05</v>
      </c>
      <c r="I13" s="41" t="s">
        <v>78</v>
      </c>
      <c r="J13" s="40" t="s">
        <v>79</v>
      </c>
      <c r="K13" s="41"/>
    </row>
    <row r="14" spans="1:11" ht="15" x14ac:dyDescent="0.2">
      <c r="A14" s="41"/>
      <c r="B14" s="39">
        <v>42963</v>
      </c>
      <c r="C14" s="40" t="s">
        <v>94</v>
      </c>
      <c r="D14" s="41" t="s">
        <v>95</v>
      </c>
      <c r="E14" s="41"/>
      <c r="F14" s="41"/>
      <c r="G14" s="42">
        <v>1248</v>
      </c>
      <c r="H14" s="42">
        <v>-18605.21</v>
      </c>
      <c r="I14" s="41" t="s">
        <v>78</v>
      </c>
      <c r="J14" s="40" t="s">
        <v>79</v>
      </c>
      <c r="K14" s="41"/>
    </row>
    <row r="15" spans="1:11" ht="15" x14ac:dyDescent="0.2">
      <c r="A15" s="41"/>
      <c r="B15" s="39">
        <v>42962</v>
      </c>
      <c r="C15" s="40" t="s">
        <v>96</v>
      </c>
      <c r="D15" s="41" t="s">
        <v>97</v>
      </c>
      <c r="E15" s="41"/>
      <c r="F15" s="41"/>
      <c r="G15" s="41">
        <v>388.8</v>
      </c>
      <c r="H15" s="42">
        <v>-19853.21</v>
      </c>
      <c r="I15" s="41" t="s">
        <v>78</v>
      </c>
      <c r="J15" s="40" t="s">
        <v>79</v>
      </c>
      <c r="K15" s="41"/>
    </row>
    <row r="16" spans="1:11" ht="15" x14ac:dyDescent="0.2">
      <c r="A16" s="41"/>
      <c r="B16" s="39">
        <v>42962</v>
      </c>
      <c r="C16" s="40" t="s">
        <v>82</v>
      </c>
      <c r="D16" s="41" t="s">
        <v>98</v>
      </c>
      <c r="E16" s="41"/>
      <c r="F16" s="41"/>
      <c r="G16" s="41">
        <v>90</v>
      </c>
      <c r="H16" s="42">
        <v>-20242.009999999998</v>
      </c>
      <c r="I16" s="41" t="s">
        <v>78</v>
      </c>
      <c r="J16" s="40" t="s">
        <v>79</v>
      </c>
      <c r="K16" s="41"/>
    </row>
    <row r="17" spans="1:12" ht="15" x14ac:dyDescent="0.2">
      <c r="A17" s="41"/>
      <c r="B17" s="39">
        <v>42962</v>
      </c>
      <c r="C17" s="40" t="s">
        <v>81</v>
      </c>
      <c r="D17" s="41"/>
      <c r="E17" s="41"/>
      <c r="F17" s="41">
        <v>500</v>
      </c>
      <c r="G17" s="41"/>
      <c r="H17" s="42">
        <v>-20332.009999999998</v>
      </c>
      <c r="I17" s="41" t="s">
        <v>78</v>
      </c>
      <c r="J17" s="40" t="s">
        <v>79</v>
      </c>
      <c r="K17" s="41"/>
    </row>
    <row r="18" spans="1:12" ht="15" x14ac:dyDescent="0.2">
      <c r="A18" s="41"/>
      <c r="B18" s="39">
        <v>42962</v>
      </c>
      <c r="C18" s="40" t="s">
        <v>77</v>
      </c>
      <c r="D18" s="41"/>
      <c r="E18" s="41"/>
      <c r="F18" s="41">
        <v>500</v>
      </c>
      <c r="G18" s="41"/>
      <c r="H18" s="42">
        <v>-19832.009999999998</v>
      </c>
      <c r="I18" s="41" t="s">
        <v>78</v>
      </c>
      <c r="J18" s="40" t="s">
        <v>79</v>
      </c>
      <c r="K18" s="41"/>
    </row>
    <row r="19" spans="1:12" ht="15" x14ac:dyDescent="0.2">
      <c r="A19" s="41"/>
      <c r="B19" s="39">
        <v>42962</v>
      </c>
      <c r="C19" s="40" t="s">
        <v>81</v>
      </c>
      <c r="D19" s="41"/>
      <c r="E19" s="41"/>
      <c r="F19" s="41">
        <v>500</v>
      </c>
      <c r="G19" s="41"/>
      <c r="H19" s="42">
        <v>-19332.009999999998</v>
      </c>
      <c r="I19" s="41" t="s">
        <v>78</v>
      </c>
      <c r="J19" s="40" t="s">
        <v>79</v>
      </c>
      <c r="K19" s="41"/>
    </row>
    <row r="20" spans="1:12" ht="15" x14ac:dyDescent="0.2">
      <c r="A20" s="41"/>
      <c r="B20" s="39">
        <v>42962</v>
      </c>
      <c r="C20" s="40" t="s">
        <v>99</v>
      </c>
      <c r="D20" s="41"/>
      <c r="E20" s="41"/>
      <c r="F20" s="41">
        <v>650</v>
      </c>
      <c r="G20" s="41"/>
      <c r="H20" s="42">
        <v>-18832.009999999998</v>
      </c>
      <c r="I20" s="41" t="s">
        <v>78</v>
      </c>
      <c r="J20" s="40" t="s">
        <v>79</v>
      </c>
      <c r="K20" s="41"/>
    </row>
    <row r="21" spans="1:12" ht="15" x14ac:dyDescent="0.2">
      <c r="A21" s="41"/>
      <c r="B21" s="39">
        <v>42962</v>
      </c>
      <c r="C21" s="40" t="s">
        <v>100</v>
      </c>
      <c r="D21" s="41">
        <v>958256784</v>
      </c>
      <c r="E21" s="41"/>
      <c r="F21" s="41">
        <v>95.51</v>
      </c>
      <c r="G21" s="41"/>
      <c r="H21" s="42">
        <v>-18182.009999999998</v>
      </c>
      <c r="I21" s="41" t="s">
        <v>78</v>
      </c>
      <c r="J21" s="40" t="s">
        <v>79</v>
      </c>
      <c r="K21" s="41"/>
    </row>
    <row r="22" spans="1:12" ht="15" x14ac:dyDescent="0.2">
      <c r="A22" s="41"/>
      <c r="B22" s="39">
        <v>42961</v>
      </c>
      <c r="C22" s="40" t="s">
        <v>101</v>
      </c>
      <c r="D22" s="41" t="s">
        <v>102</v>
      </c>
      <c r="E22" s="41"/>
      <c r="F22" s="41"/>
      <c r="G22" s="41">
        <v>93.6</v>
      </c>
      <c r="H22" s="42">
        <v>-18086.5</v>
      </c>
      <c r="I22" s="41" t="s">
        <v>78</v>
      </c>
      <c r="J22" s="40" t="s">
        <v>79</v>
      </c>
      <c r="K22" s="41"/>
      <c r="L22">
        <f>2306.9+1532.15+483.52</f>
        <v>4322.57</v>
      </c>
    </row>
    <row r="23" spans="1:12" ht="15" x14ac:dyDescent="0.2">
      <c r="A23" s="41"/>
      <c r="B23" s="39">
        <v>42961</v>
      </c>
      <c r="C23" s="40" t="s">
        <v>103</v>
      </c>
      <c r="D23" s="41" t="s">
        <v>104</v>
      </c>
      <c r="E23" s="41"/>
      <c r="F23" s="41"/>
      <c r="G23" s="42">
        <v>1461.6</v>
      </c>
      <c r="H23" s="42">
        <v>-18180.099999999999</v>
      </c>
      <c r="I23" s="41" t="s">
        <v>78</v>
      </c>
      <c r="J23" s="40" t="s">
        <v>79</v>
      </c>
      <c r="K23" s="41"/>
    </row>
    <row r="24" spans="1:12" ht="15" x14ac:dyDescent="0.2">
      <c r="A24" s="41"/>
      <c r="B24" s="39">
        <v>42961</v>
      </c>
      <c r="C24" s="40" t="s">
        <v>105</v>
      </c>
      <c r="D24" s="41"/>
      <c r="E24" s="41"/>
      <c r="F24" s="41">
        <v>114</v>
      </c>
      <c r="G24" s="41"/>
      <c r="H24" s="42">
        <v>-19641.7</v>
      </c>
      <c r="I24" s="41" t="s">
        <v>78</v>
      </c>
      <c r="J24" s="40" t="s">
        <v>79</v>
      </c>
      <c r="K24" s="41"/>
    </row>
    <row r="25" spans="1:12" ht="15" x14ac:dyDescent="0.2">
      <c r="A25" s="41"/>
      <c r="B25" s="39">
        <v>42961</v>
      </c>
      <c r="C25" s="40" t="s">
        <v>106</v>
      </c>
      <c r="D25" s="41" t="s">
        <v>107</v>
      </c>
      <c r="E25" s="41"/>
      <c r="F25" s="41"/>
      <c r="G25" s="42">
        <v>3200.4</v>
      </c>
      <c r="H25" s="42">
        <v>-19527.7</v>
      </c>
      <c r="I25" s="41" t="s">
        <v>78</v>
      </c>
      <c r="J25" s="40" t="s">
        <v>79</v>
      </c>
      <c r="K25" s="41"/>
    </row>
    <row r="26" spans="1:12" ht="15" x14ac:dyDescent="0.2">
      <c r="A26" s="41"/>
      <c r="B26" s="39">
        <v>42961</v>
      </c>
      <c r="C26" s="40" t="s">
        <v>108</v>
      </c>
      <c r="D26" s="41" t="s">
        <v>109</v>
      </c>
      <c r="E26" s="41"/>
      <c r="F26" s="41"/>
      <c r="G26" s="42">
        <v>1107.5</v>
      </c>
      <c r="H26" s="42">
        <v>-22728.1</v>
      </c>
      <c r="I26" s="41" t="s">
        <v>78</v>
      </c>
      <c r="J26" s="40" t="s">
        <v>79</v>
      </c>
      <c r="K26" s="41"/>
    </row>
    <row r="27" spans="1:12" ht="15" x14ac:dyDescent="0.2">
      <c r="A27" s="41"/>
      <c r="B27" s="39">
        <v>42961</v>
      </c>
      <c r="C27" s="40" t="s">
        <v>110</v>
      </c>
      <c r="D27" s="41" t="s">
        <v>111</v>
      </c>
      <c r="E27" s="41"/>
      <c r="F27" s="41"/>
      <c r="G27" s="42">
        <v>1200</v>
      </c>
      <c r="H27" s="42">
        <v>-23835.599999999999</v>
      </c>
      <c r="I27" s="41" t="s">
        <v>78</v>
      </c>
      <c r="J27" s="40" t="s">
        <v>79</v>
      </c>
      <c r="K27" s="41"/>
    </row>
    <row r="28" spans="1:12" ht="15" x14ac:dyDescent="0.2">
      <c r="A28" s="41"/>
      <c r="B28" s="39">
        <v>42961</v>
      </c>
      <c r="C28" s="40" t="s">
        <v>112</v>
      </c>
      <c r="D28" s="41" t="s">
        <v>113</v>
      </c>
      <c r="E28" s="41"/>
      <c r="F28" s="41">
        <v>780</v>
      </c>
      <c r="G28" s="41"/>
      <c r="H28" s="42">
        <v>-25035.599999999999</v>
      </c>
      <c r="I28" s="41" t="s">
        <v>78</v>
      </c>
      <c r="J28" s="40" t="s">
        <v>79</v>
      </c>
      <c r="K28" s="41"/>
    </row>
    <row r="29" spans="1:12" ht="15" x14ac:dyDescent="0.2">
      <c r="A29" s="41"/>
      <c r="B29" s="39">
        <v>42961</v>
      </c>
      <c r="C29" s="40" t="s">
        <v>114</v>
      </c>
      <c r="D29" s="41">
        <v>44</v>
      </c>
      <c r="E29" s="41"/>
      <c r="F29" s="41">
        <v>405</v>
      </c>
      <c r="G29" s="41"/>
      <c r="H29" s="42">
        <v>-24255.599999999999</v>
      </c>
      <c r="I29" s="41" t="s">
        <v>78</v>
      </c>
      <c r="J29" s="40" t="s">
        <v>79</v>
      </c>
      <c r="K29" s="41"/>
    </row>
    <row r="30" spans="1:12" ht="15" x14ac:dyDescent="0.2">
      <c r="A30" s="41"/>
      <c r="B30" s="39">
        <v>42961</v>
      </c>
      <c r="C30" s="40" t="s">
        <v>115</v>
      </c>
      <c r="D30" s="41">
        <v>85777</v>
      </c>
      <c r="E30" s="41"/>
      <c r="F30" s="41">
        <v>490.8</v>
      </c>
      <c r="G30" s="41"/>
      <c r="H30" s="42">
        <v>-23850.6</v>
      </c>
      <c r="I30" s="41" t="s">
        <v>78</v>
      </c>
      <c r="J30" s="40" t="s">
        <v>79</v>
      </c>
      <c r="K30" s="41"/>
    </row>
    <row r="31" spans="1:12" ht="15" x14ac:dyDescent="0.2">
      <c r="A31" s="41"/>
      <c r="B31" s="39">
        <v>42961</v>
      </c>
      <c r="C31" s="40" t="s">
        <v>116</v>
      </c>
      <c r="D31" s="41">
        <v>16943</v>
      </c>
      <c r="E31" s="41"/>
      <c r="F31" s="41">
        <v>172.8</v>
      </c>
      <c r="G31" s="41"/>
      <c r="H31" s="42">
        <v>-23359.8</v>
      </c>
      <c r="I31" s="41" t="s">
        <v>78</v>
      </c>
      <c r="J31" s="40" t="s">
        <v>79</v>
      </c>
      <c r="K31" s="41"/>
    </row>
    <row r="32" spans="1:12" ht="15" x14ac:dyDescent="0.2">
      <c r="A32" s="41"/>
      <c r="B32" s="39">
        <v>42961</v>
      </c>
      <c r="C32" s="40" t="s">
        <v>117</v>
      </c>
      <c r="D32" s="41" t="s">
        <v>118</v>
      </c>
      <c r="E32" s="41"/>
      <c r="F32" s="41">
        <v>84</v>
      </c>
      <c r="G32" s="41"/>
      <c r="H32" s="42">
        <v>-23187</v>
      </c>
      <c r="I32" s="41" t="s">
        <v>78</v>
      </c>
      <c r="J32" s="40" t="s">
        <v>79</v>
      </c>
      <c r="K32" s="41"/>
    </row>
    <row r="33" spans="1:11" ht="15" x14ac:dyDescent="0.2">
      <c r="A33" s="41"/>
      <c r="B33" s="39">
        <v>42957</v>
      </c>
      <c r="C33" s="40" t="s">
        <v>81</v>
      </c>
      <c r="D33" s="41"/>
      <c r="E33" s="41"/>
      <c r="F33" s="42">
        <v>1800</v>
      </c>
      <c r="G33" s="41"/>
      <c r="H33" s="42">
        <v>-23103</v>
      </c>
      <c r="I33" s="41" t="s">
        <v>78</v>
      </c>
      <c r="J33" s="40" t="s">
        <v>79</v>
      </c>
      <c r="K33" s="41"/>
    </row>
    <row r="34" spans="1:11" ht="15" x14ac:dyDescent="0.2">
      <c r="A34" s="41"/>
      <c r="B34" s="39">
        <v>42957</v>
      </c>
      <c r="C34" s="40" t="s">
        <v>119</v>
      </c>
      <c r="D34" s="41" t="s">
        <v>120</v>
      </c>
      <c r="E34" s="41"/>
      <c r="F34" s="41"/>
      <c r="G34" s="41">
        <v>234</v>
      </c>
      <c r="H34" s="42">
        <v>-21303</v>
      </c>
      <c r="I34" s="41" t="s">
        <v>78</v>
      </c>
      <c r="J34" s="40" t="s">
        <v>79</v>
      </c>
      <c r="K34" s="41"/>
    </row>
    <row r="35" spans="1:11" ht="15" x14ac:dyDescent="0.2">
      <c r="A35" s="41"/>
      <c r="B35" s="39">
        <v>42957</v>
      </c>
      <c r="C35" s="40" t="s">
        <v>121</v>
      </c>
      <c r="D35" s="41" t="s">
        <v>122</v>
      </c>
      <c r="E35" s="41" t="s">
        <v>123</v>
      </c>
      <c r="F35" s="41"/>
      <c r="G35" s="41">
        <v>916.5</v>
      </c>
      <c r="H35" s="42">
        <v>-21537</v>
      </c>
      <c r="I35" s="41" t="s">
        <v>78</v>
      </c>
      <c r="J35" s="40" t="s">
        <v>79</v>
      </c>
      <c r="K35" s="41"/>
    </row>
    <row r="36" spans="1:11" ht="15" x14ac:dyDescent="0.2">
      <c r="A36" s="41"/>
      <c r="B36" s="39">
        <v>42956</v>
      </c>
      <c r="C36" s="40" t="s">
        <v>124</v>
      </c>
      <c r="D36" s="41" t="s">
        <v>125</v>
      </c>
      <c r="E36" s="41"/>
      <c r="F36" s="41"/>
      <c r="G36" s="41">
        <v>432</v>
      </c>
      <c r="H36" s="42">
        <v>-22453.5</v>
      </c>
      <c r="I36" s="41" t="s">
        <v>78</v>
      </c>
      <c r="J36" s="40" t="s">
        <v>79</v>
      </c>
      <c r="K36" s="41"/>
    </row>
    <row r="37" spans="1:11" ht="15" x14ac:dyDescent="0.2">
      <c r="A37" s="41"/>
      <c r="B37" s="39">
        <v>42956</v>
      </c>
      <c r="C37" s="40" t="s">
        <v>126</v>
      </c>
      <c r="D37" s="41" t="s">
        <v>127</v>
      </c>
      <c r="E37" s="41"/>
      <c r="F37" s="41"/>
      <c r="G37" s="41">
        <v>136.5</v>
      </c>
      <c r="H37" s="42">
        <v>-22885.5</v>
      </c>
      <c r="I37" s="41" t="s">
        <v>78</v>
      </c>
      <c r="J37" s="40" t="s">
        <v>79</v>
      </c>
      <c r="K37" s="41"/>
    </row>
    <row r="38" spans="1:11" ht="15" x14ac:dyDescent="0.2">
      <c r="A38" s="41"/>
      <c r="B38" s="39">
        <v>42956</v>
      </c>
      <c r="C38" s="40" t="s">
        <v>128</v>
      </c>
      <c r="D38" s="41" t="s">
        <v>129</v>
      </c>
      <c r="E38" s="41"/>
      <c r="F38" s="41">
        <v>42.14</v>
      </c>
      <c r="G38" s="41"/>
      <c r="H38" s="42">
        <v>-23022</v>
      </c>
      <c r="I38" s="41" t="s">
        <v>78</v>
      </c>
      <c r="J38" s="40" t="s">
        <v>79</v>
      </c>
      <c r="K38" s="41"/>
    </row>
    <row r="39" spans="1:11" ht="15" x14ac:dyDescent="0.2">
      <c r="A39" s="41"/>
      <c r="B39" s="39">
        <v>42955</v>
      </c>
      <c r="C39" s="40" t="s">
        <v>130</v>
      </c>
      <c r="D39" s="41"/>
      <c r="E39" s="41"/>
      <c r="F39" s="41">
        <v>8.9</v>
      </c>
      <c r="G39" s="41"/>
      <c r="H39" s="42">
        <v>-22979.86</v>
      </c>
      <c r="I39" s="41" t="s">
        <v>78</v>
      </c>
      <c r="J39" s="40" t="s">
        <v>79</v>
      </c>
      <c r="K39" s="41"/>
    </row>
    <row r="40" spans="1:11" ht="15" x14ac:dyDescent="0.2">
      <c r="A40" s="41"/>
      <c r="B40" s="39">
        <v>42955</v>
      </c>
      <c r="C40" s="40" t="s">
        <v>131</v>
      </c>
      <c r="D40" s="41">
        <v>27949</v>
      </c>
      <c r="E40" s="41"/>
      <c r="F40" s="41">
        <v>45.6</v>
      </c>
      <c r="G40" s="41"/>
      <c r="H40" s="42">
        <v>-22970.959999999999</v>
      </c>
      <c r="I40" s="41" t="s">
        <v>78</v>
      </c>
      <c r="J40" s="40" t="s">
        <v>79</v>
      </c>
      <c r="K40" s="41"/>
    </row>
    <row r="41" spans="1:11" ht="15" x14ac:dyDescent="0.2">
      <c r="A41" s="41"/>
      <c r="B41" s="39">
        <v>42955</v>
      </c>
      <c r="C41" s="40" t="s">
        <v>131</v>
      </c>
      <c r="D41" s="41">
        <v>27966</v>
      </c>
      <c r="E41" s="41"/>
      <c r="F41" s="41">
        <v>272</v>
      </c>
      <c r="G41" s="41"/>
      <c r="H41" s="42">
        <v>-22925.360000000001</v>
      </c>
      <c r="I41" s="41" t="s">
        <v>78</v>
      </c>
      <c r="J41" s="40" t="s">
        <v>79</v>
      </c>
      <c r="K41" s="41"/>
    </row>
    <row r="42" spans="1:11" ht="15" x14ac:dyDescent="0.2">
      <c r="A42" s="41"/>
      <c r="B42" s="39">
        <v>42955</v>
      </c>
      <c r="C42" s="40" t="s">
        <v>132</v>
      </c>
      <c r="D42" s="41" t="s">
        <v>133</v>
      </c>
      <c r="E42" s="41"/>
      <c r="F42" s="41">
        <v>22</v>
      </c>
      <c r="G42" s="41"/>
      <c r="H42" s="42">
        <v>-22653.360000000001</v>
      </c>
      <c r="I42" s="41" t="s">
        <v>78</v>
      </c>
      <c r="J42" s="40" t="s">
        <v>79</v>
      </c>
      <c r="K42" s="41"/>
    </row>
    <row r="43" spans="1:11" ht="15" x14ac:dyDescent="0.2">
      <c r="A43" s="41"/>
      <c r="B43" s="39">
        <v>42955</v>
      </c>
      <c r="C43" s="40" t="s">
        <v>110</v>
      </c>
      <c r="D43" s="41"/>
      <c r="E43" s="41"/>
      <c r="F43" s="41"/>
      <c r="G43" s="42">
        <v>2496</v>
      </c>
      <c r="H43" s="42">
        <v>-22631.360000000001</v>
      </c>
      <c r="I43" s="41" t="s">
        <v>78</v>
      </c>
      <c r="J43" s="40" t="s">
        <v>79</v>
      </c>
      <c r="K43" s="41"/>
    </row>
    <row r="44" spans="1:11" ht="15" x14ac:dyDescent="0.2">
      <c r="A44" s="41"/>
      <c r="B44" s="39">
        <v>42955</v>
      </c>
      <c r="C44" s="40" t="s">
        <v>134</v>
      </c>
      <c r="D44" s="41" t="s">
        <v>135</v>
      </c>
      <c r="E44" s="41"/>
      <c r="F44" s="41"/>
      <c r="G44" s="41">
        <v>175.5</v>
      </c>
      <c r="H44" s="42">
        <v>-25127.360000000001</v>
      </c>
      <c r="I44" s="41" t="s">
        <v>78</v>
      </c>
      <c r="J44" s="40" t="s">
        <v>79</v>
      </c>
      <c r="K44" s="41"/>
    </row>
    <row r="45" spans="1:11" ht="15" x14ac:dyDescent="0.2">
      <c r="A45" s="41"/>
      <c r="B45" s="39">
        <v>42955</v>
      </c>
      <c r="C45" s="40" t="s">
        <v>136</v>
      </c>
      <c r="D45" s="41">
        <v>39039319</v>
      </c>
      <c r="E45" s="41"/>
      <c r="F45" s="41">
        <v>29.52</v>
      </c>
      <c r="G45" s="41"/>
      <c r="H45" s="42">
        <v>-25302.86</v>
      </c>
      <c r="I45" s="41" t="s">
        <v>78</v>
      </c>
      <c r="J45" s="40" t="s">
        <v>79</v>
      </c>
      <c r="K45" s="41"/>
    </row>
    <row r="46" spans="1:11" ht="15" x14ac:dyDescent="0.2">
      <c r="A46" s="41"/>
      <c r="B46" s="39">
        <v>42954</v>
      </c>
      <c r="C46" s="40" t="s">
        <v>93</v>
      </c>
      <c r="D46" s="41"/>
      <c r="E46" s="41"/>
      <c r="F46" s="42">
        <v>7177.7</v>
      </c>
      <c r="G46" s="41"/>
      <c r="H46" s="42">
        <v>-25273.34</v>
      </c>
      <c r="I46" s="41" t="s">
        <v>78</v>
      </c>
      <c r="J46" s="40" t="s">
        <v>79</v>
      </c>
      <c r="K46" s="41"/>
    </row>
    <row r="47" spans="1:11" ht="15" x14ac:dyDescent="0.2">
      <c r="A47" s="41"/>
      <c r="B47" s="39">
        <v>42954</v>
      </c>
      <c r="C47" s="40" t="s">
        <v>137</v>
      </c>
      <c r="D47" s="41" t="s">
        <v>138</v>
      </c>
      <c r="E47" s="41"/>
      <c r="F47" s="41">
        <v>23.99</v>
      </c>
      <c r="G47" s="41"/>
      <c r="H47" s="42">
        <v>-18095.64</v>
      </c>
      <c r="I47" s="41" t="s">
        <v>78</v>
      </c>
      <c r="J47" s="40" t="s">
        <v>79</v>
      </c>
      <c r="K47" s="41"/>
    </row>
    <row r="48" spans="1:11" ht="15" x14ac:dyDescent="0.2">
      <c r="A48" s="41"/>
      <c r="B48" s="39">
        <v>42954</v>
      </c>
      <c r="C48" s="40" t="s">
        <v>139</v>
      </c>
      <c r="D48" s="41" t="s">
        <v>140</v>
      </c>
      <c r="E48" s="41"/>
      <c r="F48" s="41">
        <v>38.11</v>
      </c>
      <c r="G48" s="41"/>
      <c r="H48" s="42">
        <v>-18071.650000000001</v>
      </c>
      <c r="I48" s="41" t="s">
        <v>78</v>
      </c>
      <c r="J48" s="40" t="s">
        <v>79</v>
      </c>
      <c r="K48" s="41"/>
    </row>
    <row r="49" spans="1:11" ht="15" x14ac:dyDescent="0.2">
      <c r="A49" s="41"/>
      <c r="B49" s="39">
        <v>42954</v>
      </c>
      <c r="C49" s="40" t="s">
        <v>141</v>
      </c>
      <c r="D49" s="41">
        <v>1004940</v>
      </c>
      <c r="E49" s="41"/>
      <c r="F49" s="41">
        <v>339.9</v>
      </c>
      <c r="G49" s="41"/>
      <c r="H49" s="42">
        <v>-18033.54</v>
      </c>
      <c r="I49" s="41" t="s">
        <v>78</v>
      </c>
      <c r="J49" s="40" t="s">
        <v>79</v>
      </c>
      <c r="K49" s="41"/>
    </row>
    <row r="50" spans="1:11" ht="15" x14ac:dyDescent="0.2">
      <c r="A50" s="41"/>
      <c r="B50" s="39">
        <v>42953</v>
      </c>
      <c r="C50" s="40" t="s">
        <v>110</v>
      </c>
      <c r="D50" s="41"/>
      <c r="E50" s="41"/>
      <c r="F50" s="42">
        <v>1574.4</v>
      </c>
      <c r="G50" s="41"/>
      <c r="H50" s="42">
        <v>-17693.64</v>
      </c>
      <c r="I50" s="41" t="s">
        <v>78</v>
      </c>
      <c r="J50" s="40" t="s">
        <v>79</v>
      </c>
      <c r="K50" s="41"/>
    </row>
    <row r="51" spans="1:11" ht="15" x14ac:dyDescent="0.2">
      <c r="A51" s="41"/>
      <c r="B51" s="39">
        <v>42953</v>
      </c>
      <c r="C51" s="40" t="s">
        <v>142</v>
      </c>
      <c r="D51" s="41" t="s">
        <v>143</v>
      </c>
      <c r="E51" s="41"/>
      <c r="F51" s="41">
        <v>200</v>
      </c>
      <c r="G51" s="41"/>
      <c r="H51" s="42">
        <v>-16119.24</v>
      </c>
      <c r="I51" s="41" t="s">
        <v>78</v>
      </c>
      <c r="J51" s="40" t="s">
        <v>79</v>
      </c>
      <c r="K51" s="41"/>
    </row>
    <row r="52" spans="1:11" ht="15" x14ac:dyDescent="0.2">
      <c r="A52" s="41"/>
      <c r="B52" s="39">
        <v>42953</v>
      </c>
      <c r="C52" s="40" t="s">
        <v>110</v>
      </c>
      <c r="D52" s="41"/>
      <c r="E52" s="41"/>
      <c r="F52" s="42">
        <v>1978.2</v>
      </c>
      <c r="G52" s="41"/>
      <c r="H52" s="42">
        <v>-15919.24</v>
      </c>
      <c r="I52" s="41" t="s">
        <v>78</v>
      </c>
      <c r="J52" s="40" t="s">
        <v>79</v>
      </c>
      <c r="K52" s="41"/>
    </row>
    <row r="53" spans="1:11" ht="15" x14ac:dyDescent="0.2">
      <c r="A53" s="41"/>
      <c r="B53" s="39">
        <v>42953</v>
      </c>
      <c r="C53" s="40" t="s">
        <v>80</v>
      </c>
      <c r="D53" s="41"/>
      <c r="E53" s="41"/>
      <c r="F53" s="41">
        <v>108.61</v>
      </c>
      <c r="G53" s="41"/>
      <c r="H53" s="42">
        <v>-13941.04</v>
      </c>
      <c r="I53" s="41" t="s">
        <v>78</v>
      </c>
      <c r="J53" s="40" t="s">
        <v>79</v>
      </c>
      <c r="K53" s="41"/>
    </row>
    <row r="54" spans="1:11" ht="15" x14ac:dyDescent="0.2">
      <c r="A54" s="41"/>
      <c r="B54" s="39">
        <v>42953</v>
      </c>
      <c r="C54" s="40" t="s">
        <v>80</v>
      </c>
      <c r="D54" s="41"/>
      <c r="E54" s="41"/>
      <c r="F54" s="41">
        <v>13.4</v>
      </c>
      <c r="G54" s="41"/>
      <c r="H54" s="42">
        <v>-13832.43</v>
      </c>
      <c r="I54" s="41" t="s">
        <v>78</v>
      </c>
      <c r="J54" s="40" t="s">
        <v>79</v>
      </c>
      <c r="K54" s="41"/>
    </row>
    <row r="55" spans="1:11" ht="15" x14ac:dyDescent="0.2">
      <c r="A55" s="41"/>
      <c r="B55" s="39">
        <v>42951</v>
      </c>
      <c r="C55" s="40" t="s">
        <v>81</v>
      </c>
      <c r="D55" s="41"/>
      <c r="E55" s="41"/>
      <c r="F55" s="41">
        <v>500</v>
      </c>
      <c r="G55" s="41"/>
      <c r="H55" s="42">
        <v>-13819.03</v>
      </c>
      <c r="I55" s="41" t="s">
        <v>78</v>
      </c>
      <c r="J55" s="40" t="s">
        <v>79</v>
      </c>
      <c r="K55" s="41"/>
    </row>
    <row r="56" spans="1:11" ht="15" x14ac:dyDescent="0.2">
      <c r="A56" s="41"/>
      <c r="B56" s="39">
        <v>42951</v>
      </c>
      <c r="C56" s="40" t="s">
        <v>144</v>
      </c>
      <c r="D56" s="41" t="s">
        <v>145</v>
      </c>
      <c r="E56" s="41"/>
      <c r="F56" s="41"/>
      <c r="G56" s="41">
        <v>553.5</v>
      </c>
      <c r="H56" s="42">
        <v>-13319.03</v>
      </c>
      <c r="I56" s="41" t="s">
        <v>78</v>
      </c>
      <c r="J56" s="40" t="s">
        <v>79</v>
      </c>
      <c r="K56" s="41"/>
    </row>
    <row r="57" spans="1:11" ht="15" x14ac:dyDescent="0.2">
      <c r="A57" s="41"/>
      <c r="B57" s="39">
        <v>42951</v>
      </c>
      <c r="C57" s="40" t="s">
        <v>88</v>
      </c>
      <c r="D57" s="41" t="s">
        <v>146</v>
      </c>
      <c r="E57" s="41"/>
      <c r="F57" s="41"/>
      <c r="G57" s="42">
        <v>15624</v>
      </c>
      <c r="H57" s="42">
        <v>-13872.53</v>
      </c>
      <c r="I57" s="41" t="s">
        <v>78</v>
      </c>
      <c r="J57" s="40" t="s">
        <v>79</v>
      </c>
      <c r="K57" s="41"/>
    </row>
    <row r="58" spans="1:11" ht="15" x14ac:dyDescent="0.2">
      <c r="A58" s="41"/>
      <c r="B58" s="39">
        <v>42951</v>
      </c>
      <c r="C58" s="40" t="s">
        <v>81</v>
      </c>
      <c r="D58" s="41"/>
      <c r="E58" s="41"/>
      <c r="F58" s="42">
        <v>2000</v>
      </c>
      <c r="G58" s="41"/>
      <c r="H58" s="42">
        <v>-29496.53</v>
      </c>
      <c r="I58" s="41" t="s">
        <v>78</v>
      </c>
      <c r="J58" s="40" t="s">
        <v>79</v>
      </c>
      <c r="K58" s="41"/>
    </row>
    <row r="59" spans="1:11" ht="15" x14ac:dyDescent="0.2">
      <c r="A59" s="41"/>
      <c r="B59" s="39">
        <v>42951</v>
      </c>
      <c r="C59" s="40" t="s">
        <v>77</v>
      </c>
      <c r="D59" s="41"/>
      <c r="E59" s="41"/>
      <c r="F59" s="42">
        <v>1000</v>
      </c>
      <c r="G59" s="41"/>
      <c r="H59" s="42">
        <v>-27496.53</v>
      </c>
      <c r="I59" s="41" t="s">
        <v>78</v>
      </c>
      <c r="J59" s="40" t="s">
        <v>79</v>
      </c>
      <c r="K59" s="41"/>
    </row>
    <row r="60" spans="1:11" ht="15" x14ac:dyDescent="0.2">
      <c r="A60" s="41"/>
      <c r="B60" s="39">
        <v>42951</v>
      </c>
      <c r="C60" s="40" t="s">
        <v>147</v>
      </c>
      <c r="D60" s="41"/>
      <c r="E60" s="41"/>
      <c r="F60" s="41">
        <v>202.82</v>
      </c>
      <c r="G60" s="41"/>
      <c r="H60" s="42">
        <v>-26496.53</v>
      </c>
      <c r="I60" s="41" t="s">
        <v>78</v>
      </c>
      <c r="J60" s="40" t="s">
        <v>79</v>
      </c>
      <c r="K60" s="41"/>
    </row>
    <row r="61" spans="1:11" ht="15" x14ac:dyDescent="0.2">
      <c r="A61" s="41"/>
      <c r="B61" s="39">
        <v>42951</v>
      </c>
      <c r="C61" s="40" t="s">
        <v>148</v>
      </c>
      <c r="D61" s="41" t="s">
        <v>149</v>
      </c>
      <c r="E61" s="41"/>
      <c r="F61" s="41">
        <v>145.69999999999999</v>
      </c>
      <c r="G61" s="41"/>
      <c r="H61" s="42">
        <v>-26293.71</v>
      </c>
      <c r="I61" s="41" t="s">
        <v>78</v>
      </c>
      <c r="J61" s="40" t="s">
        <v>79</v>
      </c>
      <c r="K61" s="41"/>
    </row>
    <row r="62" spans="1:11" ht="15" x14ac:dyDescent="0.2">
      <c r="A62" s="41"/>
      <c r="B62" s="39">
        <v>42950</v>
      </c>
      <c r="C62" s="40" t="s">
        <v>77</v>
      </c>
      <c r="D62" s="41"/>
      <c r="E62" s="41"/>
      <c r="F62" s="42">
        <v>1000</v>
      </c>
      <c r="G62" s="41"/>
      <c r="H62" s="42">
        <v>-26148.01</v>
      </c>
      <c r="I62" s="41" t="s">
        <v>78</v>
      </c>
      <c r="J62" s="40" t="s">
        <v>79</v>
      </c>
      <c r="K62" s="41"/>
    </row>
    <row r="63" spans="1:11" ht="15" x14ac:dyDescent="0.2">
      <c r="A63" s="41"/>
      <c r="B63" s="39">
        <v>42950</v>
      </c>
      <c r="C63" s="40" t="s">
        <v>150</v>
      </c>
      <c r="D63" s="41"/>
      <c r="E63" s="41"/>
      <c r="F63" s="41">
        <v>76</v>
      </c>
      <c r="G63" s="41"/>
      <c r="H63" s="42">
        <v>-25148.01</v>
      </c>
      <c r="I63" s="41" t="s">
        <v>78</v>
      </c>
      <c r="J63" s="40" t="s">
        <v>79</v>
      </c>
      <c r="K63" s="41"/>
    </row>
    <row r="64" spans="1:11" ht="15" x14ac:dyDescent="0.2">
      <c r="A64" s="41"/>
      <c r="B64" s="39">
        <v>42950</v>
      </c>
      <c r="C64" s="40" t="s">
        <v>151</v>
      </c>
      <c r="D64" s="41"/>
      <c r="E64" s="41"/>
      <c r="F64" s="41">
        <v>59.6</v>
      </c>
      <c r="G64" s="41"/>
      <c r="H64" s="42">
        <v>-25072.01</v>
      </c>
      <c r="I64" s="41" t="s">
        <v>78</v>
      </c>
      <c r="J64" s="40" t="s">
        <v>79</v>
      </c>
      <c r="K64" s="41"/>
    </row>
    <row r="65" spans="1:11" ht="15" x14ac:dyDescent="0.2">
      <c r="A65" s="41"/>
      <c r="B65" s="39">
        <v>42949</v>
      </c>
      <c r="C65" s="40" t="s">
        <v>152</v>
      </c>
      <c r="D65" s="41"/>
      <c r="E65" s="41"/>
      <c r="F65" s="41">
        <v>38.11</v>
      </c>
      <c r="G65" s="41"/>
      <c r="H65" s="42">
        <v>-25012.41</v>
      </c>
      <c r="I65" s="41" t="s">
        <v>78</v>
      </c>
      <c r="J65" s="40" t="s">
        <v>79</v>
      </c>
      <c r="K65" s="41"/>
    </row>
    <row r="66" spans="1:11" ht="15" x14ac:dyDescent="0.2">
      <c r="A66" s="41"/>
      <c r="B66" s="39">
        <v>42949</v>
      </c>
      <c r="C66" s="40" t="s">
        <v>153</v>
      </c>
      <c r="D66" s="41">
        <v>5125</v>
      </c>
      <c r="E66" s="41"/>
      <c r="F66" s="41">
        <v>43.96</v>
      </c>
      <c r="G66" s="41"/>
      <c r="H66" s="42">
        <v>-24974.3</v>
      </c>
      <c r="I66" s="41" t="s">
        <v>78</v>
      </c>
      <c r="J66" s="40" t="s">
        <v>79</v>
      </c>
      <c r="K66" s="41"/>
    </row>
    <row r="67" spans="1:11" ht="15" x14ac:dyDescent="0.2">
      <c r="A67" s="41"/>
      <c r="B67" s="39">
        <v>42948</v>
      </c>
      <c r="C67" s="40" t="s">
        <v>154</v>
      </c>
      <c r="D67" s="41" t="s">
        <v>155</v>
      </c>
      <c r="E67" s="41"/>
      <c r="F67" s="41">
        <v>174</v>
      </c>
      <c r="G67" s="41"/>
      <c r="H67" s="42">
        <v>-24930.34</v>
      </c>
      <c r="I67" s="41" t="s">
        <v>78</v>
      </c>
      <c r="J67" s="40" t="s">
        <v>79</v>
      </c>
      <c r="K67" s="41"/>
    </row>
    <row r="68" spans="1:11" ht="15" x14ac:dyDescent="0.2">
      <c r="A68" s="41"/>
      <c r="B68" s="39">
        <v>42948</v>
      </c>
      <c r="C68" s="40" t="s">
        <v>81</v>
      </c>
      <c r="D68" s="41"/>
      <c r="E68" s="41"/>
      <c r="F68" s="41"/>
      <c r="G68" s="41">
        <v>750</v>
      </c>
      <c r="H68" s="42">
        <v>-24756.34</v>
      </c>
      <c r="I68" s="41" t="s">
        <v>78</v>
      </c>
      <c r="J68" s="40" t="s">
        <v>79</v>
      </c>
      <c r="K68" s="41"/>
    </row>
    <row r="69" spans="1:11" ht="15" x14ac:dyDescent="0.2">
      <c r="A69" s="41"/>
      <c r="B69" s="39">
        <v>42948</v>
      </c>
      <c r="C69" s="40" t="s">
        <v>81</v>
      </c>
      <c r="D69" s="41"/>
      <c r="E69" s="41"/>
      <c r="F69" s="41"/>
      <c r="G69" s="41">
        <v>25</v>
      </c>
      <c r="H69" s="42">
        <v>-25506.34</v>
      </c>
      <c r="I69" s="41" t="s">
        <v>78</v>
      </c>
      <c r="J69" s="40" t="s">
        <v>79</v>
      </c>
      <c r="K69" s="41"/>
    </row>
    <row r="70" spans="1:11" ht="15" x14ac:dyDescent="0.2">
      <c r="A70" s="41"/>
      <c r="B70" s="39">
        <v>42948</v>
      </c>
      <c r="C70" s="40" t="s">
        <v>150</v>
      </c>
      <c r="D70" s="41"/>
      <c r="E70" s="41"/>
      <c r="F70" s="41">
        <v>309</v>
      </c>
      <c r="G70" s="41"/>
      <c r="H70" s="42">
        <v>-25531.34</v>
      </c>
      <c r="I70" s="41" t="s">
        <v>78</v>
      </c>
      <c r="J70" s="40" t="s">
        <v>79</v>
      </c>
      <c r="K70" s="41"/>
    </row>
    <row r="71" spans="1:11" ht="15" x14ac:dyDescent="0.2">
      <c r="A71" s="41"/>
      <c r="B71" s="39">
        <v>42948</v>
      </c>
      <c r="C71" s="40" t="s">
        <v>156</v>
      </c>
      <c r="D71" s="41"/>
      <c r="E71" s="41"/>
      <c r="F71" s="41">
        <v>856.14</v>
      </c>
      <c r="G71" s="41"/>
      <c r="H71" s="42">
        <v>-25222.34</v>
      </c>
      <c r="I71" s="41" t="s">
        <v>78</v>
      </c>
      <c r="J71" s="40" t="s">
        <v>79</v>
      </c>
      <c r="K71" s="41"/>
    </row>
    <row r="72" spans="1:11" ht="15" x14ac:dyDescent="0.2">
      <c r="A72" s="41"/>
      <c r="B72" s="39">
        <v>42948</v>
      </c>
      <c r="C72" s="40" t="s">
        <v>157</v>
      </c>
      <c r="D72" s="41"/>
      <c r="E72" s="41"/>
      <c r="F72" s="41">
        <v>25.68</v>
      </c>
      <c r="G72" s="41"/>
      <c r="H72" s="42">
        <v>-24366.2</v>
      </c>
      <c r="I72" s="41" t="s">
        <v>78</v>
      </c>
      <c r="J72" s="40" t="s">
        <v>79</v>
      </c>
      <c r="K72" s="41"/>
    </row>
    <row r="73" spans="1:11" ht="15" x14ac:dyDescent="0.2">
      <c r="A73" s="41"/>
      <c r="B73" s="39">
        <v>42948</v>
      </c>
      <c r="C73" s="40" t="s">
        <v>158</v>
      </c>
      <c r="D73" s="41"/>
      <c r="E73" s="41"/>
      <c r="F73" s="41">
        <v>149.54</v>
      </c>
      <c r="G73" s="41"/>
      <c r="H73" s="42">
        <v>-24340.52</v>
      </c>
      <c r="I73" s="41" t="s">
        <v>78</v>
      </c>
      <c r="J73" s="40" t="s">
        <v>79</v>
      </c>
    </row>
  </sheetData>
  <hyperlinks>
    <hyperlink ref="B2" r:id="rId1" xr:uid="{00000000-0004-0000-0F00-000000000000}"/>
    <hyperlink ref="I2" r:id="rId2" tooltip="Transaction has been reconciled" xr:uid="{00000000-0004-0000-0F00-000001000000}"/>
    <hyperlink ref="C3" r:id="rId3" xr:uid="{00000000-0004-0000-0F00-000002000000}"/>
    <hyperlink ref="J3" r:id="rId4" tooltip="Transaction has been reconciled" xr:uid="{00000000-0004-0000-0F00-000003000000}"/>
    <hyperlink ref="C4" r:id="rId5" xr:uid="{00000000-0004-0000-0F00-000004000000}"/>
    <hyperlink ref="J4" r:id="rId6" tooltip="Transaction has been reconciled" xr:uid="{00000000-0004-0000-0F00-000005000000}"/>
    <hyperlink ref="C5" r:id="rId7" xr:uid="{00000000-0004-0000-0F00-000006000000}"/>
    <hyperlink ref="J5" r:id="rId8" tooltip="Transaction has been reconciled" xr:uid="{00000000-0004-0000-0F00-000007000000}"/>
    <hyperlink ref="C6" r:id="rId9" xr:uid="{00000000-0004-0000-0F00-000008000000}"/>
    <hyperlink ref="J6" r:id="rId10" tooltip="Transaction has been reconciled" xr:uid="{00000000-0004-0000-0F00-000009000000}"/>
    <hyperlink ref="C7" r:id="rId11" xr:uid="{00000000-0004-0000-0F00-00000A000000}"/>
    <hyperlink ref="J7" r:id="rId12" tooltip="Transaction has been reconciled" xr:uid="{00000000-0004-0000-0F00-00000B000000}"/>
    <hyperlink ref="C8" r:id="rId13" xr:uid="{00000000-0004-0000-0F00-00000C000000}"/>
    <hyperlink ref="J8" r:id="rId14" tooltip="Transaction has been reconciled" xr:uid="{00000000-0004-0000-0F00-00000D000000}"/>
    <hyperlink ref="C9" r:id="rId15" xr:uid="{00000000-0004-0000-0F00-00000E000000}"/>
    <hyperlink ref="J9" r:id="rId16" tooltip="Transaction has been reconciled" xr:uid="{00000000-0004-0000-0F00-00000F000000}"/>
    <hyperlink ref="C10" r:id="rId17" xr:uid="{00000000-0004-0000-0F00-000010000000}"/>
    <hyperlink ref="J10" r:id="rId18" tooltip="Transaction has been reconciled" xr:uid="{00000000-0004-0000-0F00-000011000000}"/>
    <hyperlink ref="C11" r:id="rId19" xr:uid="{00000000-0004-0000-0F00-000012000000}"/>
    <hyperlink ref="J11" r:id="rId20" tooltip="Transaction has been reconciled" xr:uid="{00000000-0004-0000-0F00-000013000000}"/>
    <hyperlink ref="C12" r:id="rId21" xr:uid="{00000000-0004-0000-0F00-000014000000}"/>
    <hyperlink ref="J12" r:id="rId22" tooltip="Transaction has been reconciled" xr:uid="{00000000-0004-0000-0F00-000015000000}"/>
    <hyperlink ref="C13" r:id="rId23" xr:uid="{00000000-0004-0000-0F00-000016000000}"/>
    <hyperlink ref="J13" r:id="rId24" tooltip="Transaction has been reconciled" xr:uid="{00000000-0004-0000-0F00-000017000000}"/>
    <hyperlink ref="C14" r:id="rId25" xr:uid="{00000000-0004-0000-0F00-000018000000}"/>
    <hyperlink ref="J14" r:id="rId26" tooltip="Transaction has been reconciled" xr:uid="{00000000-0004-0000-0F00-000019000000}"/>
    <hyperlink ref="C15" r:id="rId27" xr:uid="{00000000-0004-0000-0F00-00001A000000}"/>
    <hyperlink ref="J15" r:id="rId28" tooltip="Transaction has been reconciled" xr:uid="{00000000-0004-0000-0F00-00001B000000}"/>
    <hyperlink ref="C16" r:id="rId29" xr:uid="{00000000-0004-0000-0F00-00001C000000}"/>
    <hyperlink ref="J16" r:id="rId30" tooltip="Transaction has been reconciled" xr:uid="{00000000-0004-0000-0F00-00001D000000}"/>
    <hyperlink ref="C17" r:id="rId31" xr:uid="{00000000-0004-0000-0F00-00001E000000}"/>
    <hyperlink ref="J17" r:id="rId32" tooltip="Transaction has been reconciled" xr:uid="{00000000-0004-0000-0F00-00001F000000}"/>
    <hyperlink ref="C18" r:id="rId33" xr:uid="{00000000-0004-0000-0F00-000020000000}"/>
    <hyperlink ref="J18" r:id="rId34" tooltip="Transaction has been reconciled" xr:uid="{00000000-0004-0000-0F00-000021000000}"/>
    <hyperlink ref="C19" r:id="rId35" xr:uid="{00000000-0004-0000-0F00-000022000000}"/>
    <hyperlink ref="J19" r:id="rId36" tooltip="Transaction has been reconciled" xr:uid="{00000000-0004-0000-0F00-000023000000}"/>
    <hyperlink ref="C20" r:id="rId37" xr:uid="{00000000-0004-0000-0F00-000024000000}"/>
    <hyperlink ref="J20" r:id="rId38" tooltip="Transaction has been reconciled" xr:uid="{00000000-0004-0000-0F00-000025000000}"/>
    <hyperlink ref="C21" r:id="rId39" xr:uid="{00000000-0004-0000-0F00-000026000000}"/>
    <hyperlink ref="J21" r:id="rId40" tooltip="Transaction has been reconciled" xr:uid="{00000000-0004-0000-0F00-000027000000}"/>
    <hyperlink ref="C22" r:id="rId41" xr:uid="{00000000-0004-0000-0F00-000028000000}"/>
    <hyperlink ref="J22" r:id="rId42" tooltip="Transaction has been reconciled" xr:uid="{00000000-0004-0000-0F00-000029000000}"/>
    <hyperlink ref="C23" r:id="rId43" xr:uid="{00000000-0004-0000-0F00-00002A000000}"/>
    <hyperlink ref="J23" r:id="rId44" tooltip="Transaction has been reconciled" xr:uid="{00000000-0004-0000-0F00-00002B000000}"/>
    <hyperlink ref="C24" r:id="rId45" xr:uid="{00000000-0004-0000-0F00-00002C000000}"/>
    <hyperlink ref="J24" r:id="rId46" tooltip="Transaction has been reconciled" xr:uid="{00000000-0004-0000-0F00-00002D000000}"/>
    <hyperlink ref="C25" r:id="rId47" xr:uid="{00000000-0004-0000-0F00-00002E000000}"/>
    <hyperlink ref="J25" r:id="rId48" tooltip="Transaction has been reconciled" xr:uid="{00000000-0004-0000-0F00-00002F000000}"/>
    <hyperlink ref="C26" r:id="rId49" xr:uid="{00000000-0004-0000-0F00-000030000000}"/>
    <hyperlink ref="J26" r:id="rId50" tooltip="Transaction has been reconciled" xr:uid="{00000000-0004-0000-0F00-000031000000}"/>
    <hyperlink ref="C27" r:id="rId51" xr:uid="{00000000-0004-0000-0F00-000032000000}"/>
    <hyperlink ref="J27" r:id="rId52" tooltip="Transaction has been reconciled" xr:uid="{00000000-0004-0000-0F00-000033000000}"/>
    <hyperlink ref="C28" r:id="rId53" xr:uid="{00000000-0004-0000-0F00-000034000000}"/>
    <hyperlink ref="J28" r:id="rId54" tooltip="Transaction has been reconciled" xr:uid="{00000000-0004-0000-0F00-000035000000}"/>
    <hyperlink ref="C29" r:id="rId55" xr:uid="{00000000-0004-0000-0F00-000036000000}"/>
    <hyperlink ref="J29" r:id="rId56" tooltip="Transaction has been reconciled" xr:uid="{00000000-0004-0000-0F00-000037000000}"/>
    <hyperlink ref="C30" r:id="rId57" xr:uid="{00000000-0004-0000-0F00-000038000000}"/>
    <hyperlink ref="J30" r:id="rId58" tooltip="Transaction has been reconciled" xr:uid="{00000000-0004-0000-0F00-000039000000}"/>
    <hyperlink ref="C31" r:id="rId59" xr:uid="{00000000-0004-0000-0F00-00003A000000}"/>
    <hyperlink ref="J31" r:id="rId60" tooltip="Transaction has been reconciled" xr:uid="{00000000-0004-0000-0F00-00003B000000}"/>
    <hyperlink ref="C32" r:id="rId61" xr:uid="{00000000-0004-0000-0F00-00003C000000}"/>
    <hyperlink ref="J32" r:id="rId62" tooltip="Transaction has been reconciled" xr:uid="{00000000-0004-0000-0F00-00003D000000}"/>
    <hyperlink ref="C33" r:id="rId63" xr:uid="{00000000-0004-0000-0F00-00003E000000}"/>
    <hyperlink ref="J33" r:id="rId64" tooltip="Transaction has been reconciled" xr:uid="{00000000-0004-0000-0F00-00003F000000}"/>
    <hyperlink ref="C34" r:id="rId65" xr:uid="{00000000-0004-0000-0F00-000040000000}"/>
    <hyperlink ref="J34" r:id="rId66" tooltip="Transaction has been reconciled" xr:uid="{00000000-0004-0000-0F00-000041000000}"/>
    <hyperlink ref="C35" r:id="rId67" xr:uid="{00000000-0004-0000-0F00-000042000000}"/>
    <hyperlink ref="J35" r:id="rId68" tooltip="Transaction has been reconciled" xr:uid="{00000000-0004-0000-0F00-000043000000}"/>
    <hyperlink ref="C36" r:id="rId69" xr:uid="{00000000-0004-0000-0F00-000044000000}"/>
    <hyperlink ref="J36" r:id="rId70" tooltip="Transaction has been reconciled" xr:uid="{00000000-0004-0000-0F00-000045000000}"/>
    <hyperlink ref="C37" r:id="rId71" xr:uid="{00000000-0004-0000-0F00-000046000000}"/>
    <hyperlink ref="J37" r:id="rId72" tooltip="Transaction has been reconciled" xr:uid="{00000000-0004-0000-0F00-000047000000}"/>
    <hyperlink ref="C38" r:id="rId73" xr:uid="{00000000-0004-0000-0F00-000048000000}"/>
    <hyperlink ref="J38" r:id="rId74" tooltip="Transaction has been reconciled" xr:uid="{00000000-0004-0000-0F00-000049000000}"/>
    <hyperlink ref="C39" r:id="rId75" xr:uid="{00000000-0004-0000-0F00-00004A000000}"/>
    <hyperlink ref="J39" r:id="rId76" tooltip="Transaction has been reconciled" xr:uid="{00000000-0004-0000-0F00-00004B000000}"/>
    <hyperlink ref="C40" r:id="rId77" xr:uid="{00000000-0004-0000-0F00-00004C000000}"/>
    <hyperlink ref="J40" r:id="rId78" tooltip="Transaction has been reconciled" xr:uid="{00000000-0004-0000-0F00-00004D000000}"/>
    <hyperlink ref="C41" r:id="rId79" xr:uid="{00000000-0004-0000-0F00-00004E000000}"/>
    <hyperlink ref="J41" r:id="rId80" tooltip="Transaction has been reconciled" xr:uid="{00000000-0004-0000-0F00-00004F000000}"/>
    <hyperlink ref="C42" r:id="rId81" xr:uid="{00000000-0004-0000-0F00-000050000000}"/>
    <hyperlink ref="J42" r:id="rId82" tooltip="Transaction has been reconciled" xr:uid="{00000000-0004-0000-0F00-000051000000}"/>
    <hyperlink ref="C43" r:id="rId83" xr:uid="{00000000-0004-0000-0F00-000052000000}"/>
    <hyperlink ref="J43" r:id="rId84" tooltip="Transaction has been reconciled" xr:uid="{00000000-0004-0000-0F00-000053000000}"/>
    <hyperlink ref="C44" r:id="rId85" xr:uid="{00000000-0004-0000-0F00-000054000000}"/>
    <hyperlink ref="J44" r:id="rId86" tooltip="Transaction has been reconciled" xr:uid="{00000000-0004-0000-0F00-000055000000}"/>
    <hyperlink ref="C45" r:id="rId87" xr:uid="{00000000-0004-0000-0F00-000056000000}"/>
    <hyperlink ref="J45" r:id="rId88" tooltip="Transaction has been reconciled" xr:uid="{00000000-0004-0000-0F00-000057000000}"/>
    <hyperlink ref="C46" r:id="rId89" xr:uid="{00000000-0004-0000-0F00-000058000000}"/>
    <hyperlink ref="J46" r:id="rId90" tooltip="Transaction has been reconciled" xr:uid="{00000000-0004-0000-0F00-000059000000}"/>
    <hyperlink ref="C47" r:id="rId91" xr:uid="{00000000-0004-0000-0F00-00005A000000}"/>
    <hyperlink ref="J47" r:id="rId92" tooltip="Transaction has been reconciled" xr:uid="{00000000-0004-0000-0F00-00005B000000}"/>
    <hyperlink ref="C48" r:id="rId93" xr:uid="{00000000-0004-0000-0F00-00005C000000}"/>
    <hyperlink ref="J48" r:id="rId94" tooltip="Transaction has been reconciled" xr:uid="{00000000-0004-0000-0F00-00005D000000}"/>
    <hyperlink ref="C49" r:id="rId95" xr:uid="{00000000-0004-0000-0F00-00005E000000}"/>
    <hyperlink ref="J49" r:id="rId96" tooltip="Transaction has been reconciled" xr:uid="{00000000-0004-0000-0F00-00005F000000}"/>
    <hyperlink ref="C50" r:id="rId97" xr:uid="{00000000-0004-0000-0F00-000060000000}"/>
    <hyperlink ref="J50" r:id="rId98" tooltip="Transaction has been reconciled" xr:uid="{00000000-0004-0000-0F00-000061000000}"/>
    <hyperlink ref="C51" r:id="rId99" xr:uid="{00000000-0004-0000-0F00-000062000000}"/>
    <hyperlink ref="J51" r:id="rId100" tooltip="Transaction has been reconciled" xr:uid="{00000000-0004-0000-0F00-000063000000}"/>
    <hyperlink ref="C52" r:id="rId101" xr:uid="{00000000-0004-0000-0F00-000064000000}"/>
    <hyperlink ref="J52" r:id="rId102" tooltip="Transaction has been reconciled" xr:uid="{00000000-0004-0000-0F00-000065000000}"/>
    <hyperlink ref="C53" r:id="rId103" xr:uid="{00000000-0004-0000-0F00-000066000000}"/>
    <hyperlink ref="J53" r:id="rId104" tooltip="Transaction has been reconciled" xr:uid="{00000000-0004-0000-0F00-000067000000}"/>
    <hyperlink ref="C54" r:id="rId105" xr:uid="{00000000-0004-0000-0F00-000068000000}"/>
    <hyperlink ref="J54" r:id="rId106" tooltip="Transaction has been reconciled" xr:uid="{00000000-0004-0000-0F00-000069000000}"/>
    <hyperlink ref="C55" r:id="rId107" xr:uid="{00000000-0004-0000-0F00-00006A000000}"/>
    <hyperlink ref="J55" r:id="rId108" tooltip="Transaction has been reconciled" xr:uid="{00000000-0004-0000-0F00-00006B000000}"/>
    <hyperlink ref="C56" r:id="rId109" xr:uid="{00000000-0004-0000-0F00-00006C000000}"/>
    <hyperlink ref="J56" r:id="rId110" tooltip="Transaction has been reconciled" xr:uid="{00000000-0004-0000-0F00-00006D000000}"/>
    <hyperlink ref="C57" r:id="rId111" xr:uid="{00000000-0004-0000-0F00-00006E000000}"/>
    <hyperlink ref="J57" r:id="rId112" tooltip="Transaction has been reconciled" xr:uid="{00000000-0004-0000-0F00-00006F000000}"/>
    <hyperlink ref="C58" r:id="rId113" xr:uid="{00000000-0004-0000-0F00-000070000000}"/>
    <hyperlink ref="J58" r:id="rId114" tooltip="Transaction has been reconciled" xr:uid="{00000000-0004-0000-0F00-000071000000}"/>
    <hyperlink ref="C59" r:id="rId115" xr:uid="{00000000-0004-0000-0F00-000072000000}"/>
    <hyperlink ref="J59" r:id="rId116" tooltip="Transaction has been reconciled" xr:uid="{00000000-0004-0000-0F00-000073000000}"/>
    <hyperlink ref="C60" r:id="rId117" xr:uid="{00000000-0004-0000-0F00-000074000000}"/>
    <hyperlink ref="J60" r:id="rId118" tooltip="Transaction has been reconciled" xr:uid="{00000000-0004-0000-0F00-000075000000}"/>
    <hyperlink ref="C61" r:id="rId119" xr:uid="{00000000-0004-0000-0F00-000076000000}"/>
    <hyperlink ref="J61" r:id="rId120" tooltip="Transaction has been reconciled" xr:uid="{00000000-0004-0000-0F00-000077000000}"/>
    <hyperlink ref="C62" r:id="rId121" xr:uid="{00000000-0004-0000-0F00-000078000000}"/>
    <hyperlink ref="J62" r:id="rId122" tooltip="Transaction has been reconciled" xr:uid="{00000000-0004-0000-0F00-000079000000}"/>
    <hyperlink ref="C63" r:id="rId123" xr:uid="{00000000-0004-0000-0F00-00007A000000}"/>
    <hyperlink ref="J63" r:id="rId124" tooltip="Transaction has been reconciled" xr:uid="{00000000-0004-0000-0F00-00007B000000}"/>
    <hyperlink ref="C64" r:id="rId125" xr:uid="{00000000-0004-0000-0F00-00007C000000}"/>
    <hyperlink ref="J64" r:id="rId126" tooltip="Transaction has been reconciled" xr:uid="{00000000-0004-0000-0F00-00007D000000}"/>
    <hyperlink ref="C65" r:id="rId127" xr:uid="{00000000-0004-0000-0F00-00007E000000}"/>
    <hyperlink ref="J65" r:id="rId128" tooltip="Transaction has been reconciled" xr:uid="{00000000-0004-0000-0F00-00007F000000}"/>
    <hyperlink ref="C66" r:id="rId129" xr:uid="{00000000-0004-0000-0F00-000080000000}"/>
    <hyperlink ref="J66" r:id="rId130" tooltip="Transaction has been reconciled" xr:uid="{00000000-0004-0000-0F00-000081000000}"/>
    <hyperlink ref="C67" r:id="rId131" xr:uid="{00000000-0004-0000-0F00-000082000000}"/>
    <hyperlink ref="J67" r:id="rId132" tooltip="Transaction has been reconciled" xr:uid="{00000000-0004-0000-0F00-000083000000}"/>
    <hyperlink ref="C68" r:id="rId133" xr:uid="{00000000-0004-0000-0F00-000084000000}"/>
    <hyperlink ref="J68" r:id="rId134" tooltip="Transaction has been reconciled" xr:uid="{00000000-0004-0000-0F00-000085000000}"/>
    <hyperlink ref="C69" r:id="rId135" xr:uid="{00000000-0004-0000-0F00-000086000000}"/>
    <hyperlink ref="J69" r:id="rId136" tooltip="Transaction has been reconciled" xr:uid="{00000000-0004-0000-0F00-000087000000}"/>
    <hyperlink ref="C70" r:id="rId137" xr:uid="{00000000-0004-0000-0F00-000088000000}"/>
    <hyperlink ref="J70" r:id="rId138" tooltip="Transaction has been reconciled" xr:uid="{00000000-0004-0000-0F00-000089000000}"/>
    <hyperlink ref="C71" r:id="rId139" xr:uid="{00000000-0004-0000-0F00-00008A000000}"/>
    <hyperlink ref="J71" r:id="rId140" tooltip="Transaction has been reconciled" xr:uid="{00000000-0004-0000-0F00-00008B000000}"/>
    <hyperlink ref="C72" r:id="rId141" xr:uid="{00000000-0004-0000-0F00-00008C000000}"/>
    <hyperlink ref="J72" r:id="rId142" tooltip="Transaction has been reconciled" xr:uid="{00000000-0004-0000-0F00-00008D000000}"/>
    <hyperlink ref="C73" r:id="rId143" xr:uid="{00000000-0004-0000-0F00-00008E000000}"/>
    <hyperlink ref="J73" r:id="rId144" tooltip="Transaction has been reconciled" xr:uid="{00000000-0004-0000-0F00-00008F000000}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L52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38" sqref="G38"/>
    </sheetView>
  </sheetViews>
  <sheetFormatPr defaultColWidth="11.42578125" defaultRowHeight="15.75" x14ac:dyDescent="0.25"/>
  <cols>
    <col min="1" max="1" width="37.85546875" style="72" customWidth="1"/>
    <col min="2" max="7" width="11.42578125" style="72" customWidth="1"/>
    <col min="8" max="16384" width="11.42578125" style="72"/>
  </cols>
  <sheetData>
    <row r="1" spans="1:454" ht="28.5" x14ac:dyDescent="0.45">
      <c r="A1" s="86" t="s">
        <v>312</v>
      </c>
    </row>
    <row r="2" spans="1:454" x14ac:dyDescent="0.25">
      <c r="A2" s="95" t="s">
        <v>353</v>
      </c>
    </row>
    <row r="3" spans="1:454" x14ac:dyDescent="0.25">
      <c r="A3" s="72" t="s">
        <v>313</v>
      </c>
    </row>
    <row r="4" spans="1:454" ht="16.5" thickBot="1" x14ac:dyDescent="0.3">
      <c r="A4" s="71"/>
      <c r="B4" s="72" t="s">
        <v>303</v>
      </c>
      <c r="C4" s="73" t="s">
        <v>294</v>
      </c>
      <c r="D4" s="73" t="s">
        <v>295</v>
      </c>
      <c r="E4" s="73" t="s">
        <v>296</v>
      </c>
      <c r="F4" s="73" t="s">
        <v>297</v>
      </c>
      <c r="G4" s="73" t="s">
        <v>298</v>
      </c>
      <c r="H4" s="73" t="s">
        <v>299</v>
      </c>
      <c r="I4" s="73" t="s">
        <v>300</v>
      </c>
      <c r="J4" s="73" t="s">
        <v>301</v>
      </c>
      <c r="K4" s="73" t="s">
        <v>302</v>
      </c>
      <c r="L4" s="73" t="s">
        <v>53</v>
      </c>
      <c r="M4" s="73" t="s">
        <v>54</v>
      </c>
      <c r="N4" s="73" t="s">
        <v>55</v>
      </c>
      <c r="O4" s="73" t="s">
        <v>56</v>
      </c>
      <c r="P4" s="73" t="s">
        <v>57</v>
      </c>
      <c r="Q4" s="73" t="s">
        <v>58</v>
      </c>
      <c r="R4" s="73" t="s">
        <v>59</v>
      </c>
      <c r="S4" s="73" t="s">
        <v>60</v>
      </c>
      <c r="T4" s="73" t="s">
        <v>61</v>
      </c>
      <c r="U4" s="73" t="s">
        <v>62</v>
      </c>
      <c r="V4" s="73" t="s">
        <v>63</v>
      </c>
      <c r="W4" s="73" t="s">
        <v>64</v>
      </c>
      <c r="X4" s="73" t="s">
        <v>65</v>
      </c>
      <c r="Y4" s="73" t="s">
        <v>66</v>
      </c>
      <c r="Z4" s="73" t="s">
        <v>67</v>
      </c>
      <c r="AA4" s="73" t="s">
        <v>68</v>
      </c>
      <c r="AB4" s="73" t="s">
        <v>69</v>
      </c>
      <c r="AC4" s="73" t="s">
        <v>70</v>
      </c>
      <c r="AD4" s="73" t="s">
        <v>71</v>
      </c>
      <c r="AE4" s="73" t="s">
        <v>72</v>
      </c>
      <c r="AF4" s="73" t="s">
        <v>73</v>
      </c>
      <c r="AG4" s="73" t="s">
        <v>74</v>
      </c>
      <c r="AI4" s="72" t="s">
        <v>317</v>
      </c>
    </row>
    <row r="8" spans="1:454" x14ac:dyDescent="0.25">
      <c r="A8" s="72" t="s">
        <v>2</v>
      </c>
      <c r="C8" s="74">
        <v>0</v>
      </c>
      <c r="D8" s="74">
        <f t="shared" ref="D8" si="0">C15</f>
        <v>0</v>
      </c>
      <c r="E8" s="74">
        <f t="shared" ref="E8" si="1">D15</f>
        <v>0</v>
      </c>
      <c r="F8" s="74">
        <f t="shared" ref="F8" si="2">E15</f>
        <v>0</v>
      </c>
      <c r="G8" s="74">
        <f t="shared" ref="G8" si="3">F15</f>
        <v>0</v>
      </c>
      <c r="H8" s="74">
        <f t="shared" ref="H8" si="4">G15</f>
        <v>0</v>
      </c>
      <c r="I8" s="74">
        <f t="shared" ref="I8" si="5">H15</f>
        <v>0</v>
      </c>
      <c r="J8" s="74">
        <f t="shared" ref="J8" si="6">I15</f>
        <v>0</v>
      </c>
      <c r="K8" s="74">
        <f t="shared" ref="K8" si="7">J15</f>
        <v>0</v>
      </c>
      <c r="L8" s="74">
        <f t="shared" ref="L8" si="8">K15</f>
        <v>0</v>
      </c>
      <c r="M8" s="74">
        <f t="shared" ref="M8" si="9">L15</f>
        <v>0</v>
      </c>
      <c r="N8" s="74">
        <f t="shared" ref="N8" si="10">M15</f>
        <v>0</v>
      </c>
      <c r="O8" s="74">
        <f t="shared" ref="O8" si="11">N15</f>
        <v>0</v>
      </c>
      <c r="P8" s="74">
        <f t="shared" ref="P8" si="12">O15</f>
        <v>0</v>
      </c>
      <c r="Q8" s="74">
        <f t="shared" ref="Q8" si="13">P15</f>
        <v>0</v>
      </c>
      <c r="R8" s="74">
        <f t="shared" ref="R8" si="14">Q15</f>
        <v>0</v>
      </c>
      <c r="S8" s="74">
        <f t="shared" ref="S8" si="15">R15</f>
        <v>0</v>
      </c>
      <c r="T8" s="74">
        <f t="shared" ref="T8" si="16">S15</f>
        <v>0</v>
      </c>
      <c r="U8" s="74">
        <f t="shared" ref="U8" si="17">T15</f>
        <v>0</v>
      </c>
      <c r="V8" s="74">
        <f t="shared" ref="V8" si="18">U15</f>
        <v>0</v>
      </c>
      <c r="W8" s="74">
        <f t="shared" ref="W8" si="19">V15</f>
        <v>0</v>
      </c>
      <c r="X8" s="74">
        <f t="shared" ref="X8" si="20">W15</f>
        <v>0</v>
      </c>
      <c r="Y8" s="74">
        <f t="shared" ref="Y8" si="21">X15</f>
        <v>0</v>
      </c>
      <c r="Z8" s="74">
        <f t="shared" ref="Z8" si="22">Y15</f>
        <v>0</v>
      </c>
      <c r="AA8" s="74">
        <f t="shared" ref="AA8" si="23">Z15</f>
        <v>0</v>
      </c>
      <c r="AB8" s="74">
        <f t="shared" ref="AB8" si="24">AA15</f>
        <v>0</v>
      </c>
      <c r="AC8" s="74">
        <f t="shared" ref="AC8" si="25">AB15</f>
        <v>0</v>
      </c>
      <c r="AD8" s="74">
        <f t="shared" ref="AD8" si="26">AC15</f>
        <v>0</v>
      </c>
      <c r="AE8" s="74">
        <f t="shared" ref="AE8" si="27">AD15</f>
        <v>0</v>
      </c>
      <c r="AF8" s="74">
        <f t="shared" ref="AF8:AG8" si="28">AE15</f>
        <v>0</v>
      </c>
      <c r="AG8" s="74">
        <f t="shared" si="28"/>
        <v>0</v>
      </c>
      <c r="AI8" s="72">
        <f>SUM(C8:AH8)</f>
        <v>0</v>
      </c>
    </row>
    <row r="9" spans="1:454" x14ac:dyDescent="0.25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</row>
    <row r="10" spans="1:454" x14ac:dyDescent="0.25">
      <c r="A10" s="72" t="s">
        <v>3</v>
      </c>
      <c r="C10" s="74">
        <f t="shared" ref="C10:AF10" si="29">C22</f>
        <v>0</v>
      </c>
      <c r="D10" s="74">
        <f t="shared" si="29"/>
        <v>0</v>
      </c>
      <c r="E10" s="74">
        <f t="shared" si="29"/>
        <v>0</v>
      </c>
      <c r="F10" s="74">
        <f t="shared" si="29"/>
        <v>0</v>
      </c>
      <c r="G10" s="74">
        <f t="shared" si="29"/>
        <v>0</v>
      </c>
      <c r="H10" s="74">
        <f t="shared" si="29"/>
        <v>0</v>
      </c>
      <c r="I10" s="74">
        <f t="shared" si="29"/>
        <v>0</v>
      </c>
      <c r="J10" s="74">
        <f t="shared" si="29"/>
        <v>0</v>
      </c>
      <c r="K10" s="74">
        <f t="shared" si="29"/>
        <v>0</v>
      </c>
      <c r="L10" s="74">
        <f t="shared" si="29"/>
        <v>0</v>
      </c>
      <c r="M10" s="74">
        <f t="shared" si="29"/>
        <v>0</v>
      </c>
      <c r="N10" s="74">
        <f t="shared" si="29"/>
        <v>0</v>
      </c>
      <c r="O10" s="74">
        <f t="shared" si="29"/>
        <v>0</v>
      </c>
      <c r="P10" s="74">
        <f t="shared" si="29"/>
        <v>0</v>
      </c>
      <c r="Q10" s="74">
        <f t="shared" si="29"/>
        <v>0</v>
      </c>
      <c r="R10" s="74">
        <f t="shared" si="29"/>
        <v>0</v>
      </c>
      <c r="S10" s="74">
        <f t="shared" si="29"/>
        <v>0</v>
      </c>
      <c r="T10" s="74">
        <f t="shared" si="29"/>
        <v>0</v>
      </c>
      <c r="U10" s="74">
        <f t="shared" si="29"/>
        <v>0</v>
      </c>
      <c r="V10" s="74">
        <f t="shared" si="29"/>
        <v>0</v>
      </c>
      <c r="W10" s="74">
        <f t="shared" si="29"/>
        <v>0</v>
      </c>
      <c r="X10" s="74">
        <f t="shared" si="29"/>
        <v>0</v>
      </c>
      <c r="Y10" s="74">
        <f t="shared" si="29"/>
        <v>0</v>
      </c>
      <c r="Z10" s="74">
        <f t="shared" si="29"/>
        <v>0</v>
      </c>
      <c r="AA10" s="74">
        <f t="shared" si="29"/>
        <v>0</v>
      </c>
      <c r="AB10" s="74">
        <f t="shared" si="29"/>
        <v>0</v>
      </c>
      <c r="AC10" s="74">
        <f t="shared" si="29"/>
        <v>0</v>
      </c>
      <c r="AD10" s="74">
        <f t="shared" si="29"/>
        <v>0</v>
      </c>
      <c r="AE10" s="74">
        <f t="shared" si="29"/>
        <v>0</v>
      </c>
      <c r="AF10" s="74">
        <f t="shared" si="29"/>
        <v>0</v>
      </c>
      <c r="AG10" s="74">
        <f t="shared" ref="AG10" si="30">AG22</f>
        <v>0</v>
      </c>
      <c r="AI10" s="72">
        <f t="shared" ref="AI10:AI48" si="31">SUM(C10:AH10)</f>
        <v>0</v>
      </c>
    </row>
    <row r="11" spans="1:454" x14ac:dyDescent="0.25"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</row>
    <row r="12" spans="1:454" x14ac:dyDescent="0.25">
      <c r="A12" s="72" t="s">
        <v>4</v>
      </c>
      <c r="C12" s="74">
        <f t="shared" ref="C12:AF12" si="32">C51</f>
        <v>0</v>
      </c>
      <c r="D12" s="74">
        <f t="shared" si="32"/>
        <v>0</v>
      </c>
      <c r="E12" s="74">
        <f t="shared" si="32"/>
        <v>0</v>
      </c>
      <c r="F12" s="74">
        <f t="shared" si="32"/>
        <v>0</v>
      </c>
      <c r="G12" s="74">
        <f t="shared" si="32"/>
        <v>0</v>
      </c>
      <c r="H12" s="74">
        <f t="shared" si="32"/>
        <v>0</v>
      </c>
      <c r="I12" s="74">
        <f t="shared" si="32"/>
        <v>0</v>
      </c>
      <c r="J12" s="74">
        <f t="shared" si="32"/>
        <v>0</v>
      </c>
      <c r="K12" s="74">
        <f t="shared" si="32"/>
        <v>0</v>
      </c>
      <c r="L12" s="74">
        <f t="shared" si="32"/>
        <v>0</v>
      </c>
      <c r="M12" s="74">
        <f t="shared" si="32"/>
        <v>0</v>
      </c>
      <c r="N12" s="74">
        <f t="shared" si="32"/>
        <v>0</v>
      </c>
      <c r="O12" s="74">
        <f t="shared" si="32"/>
        <v>0</v>
      </c>
      <c r="P12" s="74">
        <f t="shared" si="32"/>
        <v>0</v>
      </c>
      <c r="Q12" s="74">
        <f t="shared" si="32"/>
        <v>0</v>
      </c>
      <c r="R12" s="74">
        <f t="shared" si="32"/>
        <v>0</v>
      </c>
      <c r="S12" s="74">
        <f t="shared" si="32"/>
        <v>0</v>
      </c>
      <c r="T12" s="74">
        <f t="shared" si="32"/>
        <v>0</v>
      </c>
      <c r="U12" s="74">
        <f t="shared" si="32"/>
        <v>0</v>
      </c>
      <c r="V12" s="74">
        <f t="shared" si="32"/>
        <v>0</v>
      </c>
      <c r="W12" s="74">
        <f t="shared" si="32"/>
        <v>0</v>
      </c>
      <c r="X12" s="74">
        <f t="shared" si="32"/>
        <v>0</v>
      </c>
      <c r="Y12" s="74">
        <f t="shared" si="32"/>
        <v>0</v>
      </c>
      <c r="Z12" s="74">
        <f t="shared" si="32"/>
        <v>0</v>
      </c>
      <c r="AA12" s="74">
        <f t="shared" si="32"/>
        <v>0</v>
      </c>
      <c r="AB12" s="74">
        <f t="shared" si="32"/>
        <v>0</v>
      </c>
      <c r="AC12" s="74">
        <f t="shared" si="32"/>
        <v>0</v>
      </c>
      <c r="AD12" s="74">
        <f t="shared" si="32"/>
        <v>0</v>
      </c>
      <c r="AE12" s="74">
        <f t="shared" si="32"/>
        <v>0</v>
      </c>
      <c r="AF12" s="74">
        <f t="shared" si="32"/>
        <v>0</v>
      </c>
      <c r="AG12" s="74">
        <f t="shared" ref="AG12" si="33">AG51</f>
        <v>0</v>
      </c>
      <c r="AI12" s="72">
        <f t="shared" si="31"/>
        <v>0</v>
      </c>
    </row>
    <row r="13" spans="1:454" x14ac:dyDescent="0.2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</row>
    <row r="14" spans="1:454" x14ac:dyDescent="0.25"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</row>
    <row r="15" spans="1:454" s="84" customFormat="1" x14ac:dyDescent="0.25">
      <c r="A15" s="84" t="s">
        <v>6</v>
      </c>
      <c r="C15" s="85">
        <f t="shared" ref="C15:AF15" si="34">C8+C10-C12</f>
        <v>0</v>
      </c>
      <c r="D15" s="85">
        <f t="shared" si="34"/>
        <v>0</v>
      </c>
      <c r="E15" s="85">
        <f t="shared" si="34"/>
        <v>0</v>
      </c>
      <c r="F15" s="85">
        <f t="shared" si="34"/>
        <v>0</v>
      </c>
      <c r="G15" s="85">
        <f t="shared" si="34"/>
        <v>0</v>
      </c>
      <c r="H15" s="85">
        <f t="shared" si="34"/>
        <v>0</v>
      </c>
      <c r="I15" s="85">
        <f t="shared" si="34"/>
        <v>0</v>
      </c>
      <c r="J15" s="85">
        <f t="shared" si="34"/>
        <v>0</v>
      </c>
      <c r="K15" s="85">
        <f t="shared" si="34"/>
        <v>0</v>
      </c>
      <c r="L15" s="85">
        <f t="shared" si="34"/>
        <v>0</v>
      </c>
      <c r="M15" s="85">
        <f t="shared" si="34"/>
        <v>0</v>
      </c>
      <c r="N15" s="85">
        <f t="shared" si="34"/>
        <v>0</v>
      </c>
      <c r="O15" s="85">
        <f t="shared" si="34"/>
        <v>0</v>
      </c>
      <c r="P15" s="85">
        <f t="shared" si="34"/>
        <v>0</v>
      </c>
      <c r="Q15" s="85">
        <f t="shared" si="34"/>
        <v>0</v>
      </c>
      <c r="R15" s="85">
        <f t="shared" si="34"/>
        <v>0</v>
      </c>
      <c r="S15" s="85">
        <f t="shared" si="34"/>
        <v>0</v>
      </c>
      <c r="T15" s="85">
        <f t="shared" si="34"/>
        <v>0</v>
      </c>
      <c r="U15" s="85">
        <f t="shared" si="34"/>
        <v>0</v>
      </c>
      <c r="V15" s="85">
        <f t="shared" si="34"/>
        <v>0</v>
      </c>
      <c r="W15" s="85">
        <f t="shared" si="34"/>
        <v>0</v>
      </c>
      <c r="X15" s="85">
        <f t="shared" si="34"/>
        <v>0</v>
      </c>
      <c r="Y15" s="85">
        <f t="shared" si="34"/>
        <v>0</v>
      </c>
      <c r="Z15" s="85">
        <f t="shared" si="34"/>
        <v>0</v>
      </c>
      <c r="AA15" s="85">
        <f t="shared" si="34"/>
        <v>0</v>
      </c>
      <c r="AB15" s="85">
        <f t="shared" si="34"/>
        <v>0</v>
      </c>
      <c r="AC15" s="85">
        <f t="shared" si="34"/>
        <v>0</v>
      </c>
      <c r="AD15" s="85">
        <f t="shared" si="34"/>
        <v>0</v>
      </c>
      <c r="AE15" s="85">
        <f t="shared" si="34"/>
        <v>0</v>
      </c>
      <c r="AF15" s="85">
        <f t="shared" si="34"/>
        <v>0</v>
      </c>
      <c r="AG15" s="85">
        <f t="shared" ref="AG15" si="35">AG8+AG10-AG12</f>
        <v>0</v>
      </c>
      <c r="AH15" s="72"/>
      <c r="AI15" s="72">
        <f t="shared" si="31"/>
        <v>0</v>
      </c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  <c r="LC15" s="72"/>
      <c r="LD15" s="72"/>
      <c r="LE15" s="72"/>
      <c r="LF15" s="72"/>
      <c r="LG15" s="72"/>
      <c r="LH15" s="72"/>
      <c r="LI15" s="72"/>
      <c r="LJ15" s="72"/>
      <c r="LK15" s="72"/>
      <c r="LL15" s="72"/>
      <c r="LM15" s="72"/>
      <c r="LN15" s="72"/>
      <c r="LO15" s="72"/>
      <c r="LP15" s="72"/>
      <c r="LQ15" s="72"/>
      <c r="LR15" s="72"/>
      <c r="LS15" s="72"/>
      <c r="LT15" s="72"/>
      <c r="LU15" s="72"/>
      <c r="LV15" s="72"/>
      <c r="LW15" s="72"/>
      <c r="LX15" s="72"/>
      <c r="LY15" s="72"/>
      <c r="LZ15" s="72"/>
      <c r="MA15" s="72"/>
      <c r="MB15" s="72"/>
      <c r="MC15" s="72"/>
      <c r="MD15" s="72"/>
      <c r="ME15" s="72"/>
      <c r="MF15" s="72"/>
      <c r="MG15" s="72"/>
      <c r="MH15" s="72"/>
      <c r="MI15" s="72"/>
      <c r="MJ15" s="72"/>
      <c r="MK15" s="72"/>
      <c r="ML15" s="72"/>
      <c r="MM15" s="72"/>
      <c r="MN15" s="72"/>
      <c r="MO15" s="72"/>
      <c r="MP15" s="72"/>
      <c r="MQ15" s="72"/>
      <c r="MR15" s="72"/>
      <c r="MS15" s="72"/>
      <c r="MT15" s="72"/>
      <c r="MU15" s="72"/>
      <c r="MV15" s="72"/>
      <c r="MW15" s="72"/>
      <c r="MX15" s="72"/>
      <c r="MY15" s="72"/>
      <c r="MZ15" s="72"/>
      <c r="NA15" s="72"/>
      <c r="NB15" s="72"/>
      <c r="NC15" s="72"/>
      <c r="ND15" s="72"/>
      <c r="NE15" s="72"/>
      <c r="NF15" s="72"/>
      <c r="NG15" s="72"/>
      <c r="NH15" s="72"/>
      <c r="NI15" s="72"/>
      <c r="NJ15" s="72"/>
      <c r="NK15" s="72"/>
      <c r="NL15" s="72"/>
      <c r="NM15" s="72"/>
      <c r="NN15" s="72"/>
      <c r="NO15" s="72"/>
      <c r="NP15" s="72"/>
      <c r="NQ15" s="72"/>
      <c r="NR15" s="72"/>
      <c r="NS15" s="72"/>
      <c r="NT15" s="72"/>
      <c r="NU15" s="72"/>
      <c r="NV15" s="72"/>
      <c r="NW15" s="72"/>
      <c r="NX15" s="72"/>
      <c r="NY15" s="72"/>
      <c r="NZ15" s="72"/>
      <c r="OA15" s="72"/>
      <c r="OB15" s="72"/>
      <c r="OC15" s="72"/>
      <c r="OD15" s="72"/>
      <c r="OE15" s="72"/>
      <c r="OF15" s="72"/>
      <c r="OG15" s="72"/>
      <c r="OH15" s="72"/>
      <c r="OI15" s="72"/>
      <c r="OJ15" s="72"/>
      <c r="OK15" s="72"/>
      <c r="OL15" s="72"/>
      <c r="OM15" s="72"/>
      <c r="ON15" s="72"/>
      <c r="OO15" s="72"/>
      <c r="OP15" s="72"/>
      <c r="OQ15" s="72"/>
      <c r="OR15" s="72"/>
      <c r="OS15" s="72"/>
      <c r="OT15" s="72"/>
      <c r="OU15" s="72"/>
      <c r="OV15" s="72"/>
      <c r="OW15" s="72"/>
      <c r="OX15" s="72"/>
      <c r="OY15" s="72"/>
      <c r="OZ15" s="72"/>
      <c r="PA15" s="72"/>
      <c r="PB15" s="72"/>
      <c r="PC15" s="72"/>
      <c r="PD15" s="72"/>
      <c r="PE15" s="72"/>
      <c r="PF15" s="72"/>
      <c r="PG15" s="72"/>
      <c r="PH15" s="72"/>
      <c r="PI15" s="72"/>
      <c r="PJ15" s="72"/>
      <c r="PK15" s="72"/>
      <c r="PL15" s="72"/>
      <c r="PM15" s="72"/>
      <c r="PN15" s="72"/>
      <c r="PO15" s="72"/>
      <c r="PP15" s="72"/>
      <c r="PQ15" s="72"/>
      <c r="PR15" s="72"/>
      <c r="PS15" s="72"/>
      <c r="PT15" s="72"/>
      <c r="PU15" s="72"/>
      <c r="PV15" s="72"/>
      <c r="PW15" s="72"/>
      <c r="PX15" s="72"/>
      <c r="PY15" s="72"/>
      <c r="PZ15" s="72"/>
      <c r="QA15" s="72"/>
      <c r="QB15" s="72"/>
      <c r="QC15" s="72"/>
      <c r="QD15" s="72"/>
      <c r="QE15" s="72"/>
      <c r="QF15" s="72"/>
      <c r="QG15" s="72"/>
      <c r="QH15" s="72"/>
      <c r="QI15" s="72"/>
      <c r="QJ15" s="72"/>
      <c r="QK15" s="72"/>
      <c r="QL15" s="72"/>
    </row>
    <row r="16" spans="1:454" ht="16.5" thickBot="1" x14ac:dyDescent="0.3"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1:35" ht="16.5" thickTop="1" x14ac:dyDescent="0.25"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</row>
    <row r="18" spans="1:35" s="71" customFormat="1" x14ac:dyDescent="0.25">
      <c r="AI18" s="72"/>
    </row>
    <row r="19" spans="1:35" s="71" customFormat="1" x14ac:dyDescent="0.25">
      <c r="A19" s="78" t="s">
        <v>293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I19" s="72"/>
    </row>
    <row r="21" spans="1:35" s="71" customFormat="1" x14ac:dyDescent="0.25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I21" s="72"/>
    </row>
    <row r="22" spans="1:35" s="71" customFormat="1" x14ac:dyDescent="0.25">
      <c r="A22" s="71" t="s">
        <v>159</v>
      </c>
      <c r="C22" s="79">
        <f>SUM(C19:C21)</f>
        <v>0</v>
      </c>
      <c r="D22" s="79">
        <f t="shared" ref="D22:AG22" si="36">SUM(D19:D21)</f>
        <v>0</v>
      </c>
      <c r="E22" s="79">
        <f t="shared" si="36"/>
        <v>0</v>
      </c>
      <c r="F22" s="79">
        <f t="shared" si="36"/>
        <v>0</v>
      </c>
      <c r="G22" s="79">
        <f t="shared" si="36"/>
        <v>0</v>
      </c>
      <c r="H22" s="79">
        <f t="shared" si="36"/>
        <v>0</v>
      </c>
      <c r="I22" s="79">
        <f t="shared" si="36"/>
        <v>0</v>
      </c>
      <c r="J22" s="79">
        <f t="shared" si="36"/>
        <v>0</v>
      </c>
      <c r="K22" s="79">
        <f t="shared" si="36"/>
        <v>0</v>
      </c>
      <c r="L22" s="79">
        <f t="shared" si="36"/>
        <v>0</v>
      </c>
      <c r="M22" s="79">
        <f t="shared" si="36"/>
        <v>0</v>
      </c>
      <c r="N22" s="79">
        <f t="shared" si="36"/>
        <v>0</v>
      </c>
      <c r="O22" s="79">
        <f t="shared" si="36"/>
        <v>0</v>
      </c>
      <c r="P22" s="79">
        <f t="shared" si="36"/>
        <v>0</v>
      </c>
      <c r="Q22" s="79">
        <f t="shared" si="36"/>
        <v>0</v>
      </c>
      <c r="R22" s="79">
        <f t="shared" si="36"/>
        <v>0</v>
      </c>
      <c r="S22" s="79">
        <f t="shared" si="36"/>
        <v>0</v>
      </c>
      <c r="T22" s="79">
        <f t="shared" si="36"/>
        <v>0</v>
      </c>
      <c r="U22" s="79">
        <f t="shared" si="36"/>
        <v>0</v>
      </c>
      <c r="V22" s="79">
        <f t="shared" si="36"/>
        <v>0</v>
      </c>
      <c r="W22" s="79">
        <f t="shared" si="36"/>
        <v>0</v>
      </c>
      <c r="X22" s="79">
        <f t="shared" si="36"/>
        <v>0</v>
      </c>
      <c r="Y22" s="79">
        <f t="shared" si="36"/>
        <v>0</v>
      </c>
      <c r="Z22" s="79">
        <f t="shared" si="36"/>
        <v>0</v>
      </c>
      <c r="AA22" s="79">
        <f t="shared" si="36"/>
        <v>0</v>
      </c>
      <c r="AB22" s="79">
        <f t="shared" si="36"/>
        <v>0</v>
      </c>
      <c r="AC22" s="79">
        <f t="shared" si="36"/>
        <v>0</v>
      </c>
      <c r="AD22" s="79">
        <f t="shared" si="36"/>
        <v>0</v>
      </c>
      <c r="AE22" s="79">
        <f t="shared" si="36"/>
        <v>0</v>
      </c>
      <c r="AF22" s="79">
        <f t="shared" si="36"/>
        <v>0</v>
      </c>
      <c r="AG22" s="79">
        <f t="shared" si="36"/>
        <v>0</v>
      </c>
      <c r="AI22" s="72">
        <f t="shared" si="31"/>
        <v>0</v>
      </c>
    </row>
    <row r="23" spans="1:35" x14ac:dyDescent="0.25"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</row>
    <row r="26" spans="1:35" x14ac:dyDescent="0.25">
      <c r="A26" s="72" t="s">
        <v>283</v>
      </c>
      <c r="C26" s="72">
        <f>'DD''S &amp; SO''S'!D26</f>
        <v>0</v>
      </c>
      <c r="D26" s="72">
        <f>'DD''S &amp; SO''S'!E26</f>
        <v>0</v>
      </c>
      <c r="E26" s="72">
        <f>'DD''S &amp; SO''S'!F26</f>
        <v>0</v>
      </c>
      <c r="F26" s="72">
        <f>'DD''S &amp; SO''S'!G26</f>
        <v>0</v>
      </c>
      <c r="G26" s="72">
        <f>'DD''S &amp; SO''S'!H26</f>
        <v>0</v>
      </c>
      <c r="H26" s="72">
        <f>'DD''S &amp; SO''S'!I26</f>
        <v>0</v>
      </c>
      <c r="I26" s="72">
        <f>'DD''S &amp; SO''S'!J26</f>
        <v>0</v>
      </c>
      <c r="J26" s="72">
        <f>'DD''S &amp; SO''S'!K26</f>
        <v>0</v>
      </c>
      <c r="K26" s="72">
        <f>'DD''S &amp; SO''S'!L26</f>
        <v>0</v>
      </c>
      <c r="L26" s="72">
        <f>'DD''S &amp; SO''S'!M26</f>
        <v>0</v>
      </c>
      <c r="M26" s="72">
        <f>'DD''S &amp; SO''S'!N26</f>
        <v>0</v>
      </c>
      <c r="N26" s="72">
        <f>'DD''S &amp; SO''S'!O26</f>
        <v>0</v>
      </c>
      <c r="O26" s="72">
        <f>'DD''S &amp; SO''S'!P26</f>
        <v>0</v>
      </c>
      <c r="P26" s="72">
        <f>'DD''S &amp; SO''S'!Q26</f>
        <v>0</v>
      </c>
      <c r="Q26" s="72">
        <f>'DD''S &amp; SO''S'!R26</f>
        <v>0</v>
      </c>
      <c r="R26" s="72">
        <f>'DD''S &amp; SO''S'!S26</f>
        <v>0</v>
      </c>
      <c r="S26" s="72">
        <f>'DD''S &amp; SO''S'!T26</f>
        <v>0</v>
      </c>
      <c r="T26" s="72">
        <f>'DD''S &amp; SO''S'!U26</f>
        <v>0</v>
      </c>
      <c r="U26" s="72">
        <f>'DD''S &amp; SO''S'!V26</f>
        <v>0</v>
      </c>
      <c r="V26" s="72">
        <f>'DD''S &amp; SO''S'!W26</f>
        <v>0</v>
      </c>
      <c r="W26" s="72">
        <f>'DD''S &amp; SO''S'!X26</f>
        <v>0</v>
      </c>
      <c r="X26" s="72">
        <f>'DD''S &amp; SO''S'!Y26</f>
        <v>0</v>
      </c>
      <c r="Y26" s="72">
        <f>'DD''S &amp; SO''S'!Z26</f>
        <v>0</v>
      </c>
      <c r="Z26" s="72">
        <f>'DD''S &amp; SO''S'!AA26</f>
        <v>0</v>
      </c>
      <c r="AA26" s="72">
        <f>'DD''S &amp; SO''S'!AB26</f>
        <v>0</v>
      </c>
      <c r="AB26" s="72">
        <f>'DD''S &amp; SO''S'!AC26</f>
        <v>0</v>
      </c>
      <c r="AC26" s="72">
        <f>'DD''S &amp; SO''S'!AD26</f>
        <v>0</v>
      </c>
      <c r="AD26" s="72">
        <f>'DD''S &amp; SO''S'!AE26</f>
        <v>0</v>
      </c>
      <c r="AE26" s="72">
        <f>'DD''S &amp; SO''S'!AF26</f>
        <v>0</v>
      </c>
      <c r="AF26" s="72">
        <f>'DD''S &amp; SO''S'!AG26</f>
        <v>0</v>
      </c>
      <c r="AG26" s="72">
        <f>'DD''S &amp; SO''S'!AH26</f>
        <v>0</v>
      </c>
      <c r="AI26" s="72">
        <f t="shared" si="31"/>
        <v>0</v>
      </c>
    </row>
    <row r="28" spans="1:35" x14ac:dyDescent="0.25">
      <c r="A28" s="81" t="s">
        <v>284</v>
      </c>
    </row>
    <row r="30" spans="1:35" x14ac:dyDescent="0.25">
      <c r="A30" s="72" t="s">
        <v>311</v>
      </c>
      <c r="AI30" s="72">
        <f t="shared" si="31"/>
        <v>0</v>
      </c>
    </row>
    <row r="31" spans="1:35" x14ac:dyDescent="0.25">
      <c r="A31" s="72" t="s">
        <v>320</v>
      </c>
      <c r="AI31" s="72">
        <f t="shared" si="31"/>
        <v>0</v>
      </c>
    </row>
    <row r="32" spans="1:35" x14ac:dyDescent="0.25">
      <c r="AI32" s="72">
        <f t="shared" si="31"/>
        <v>0</v>
      </c>
    </row>
    <row r="33" spans="1:35" x14ac:dyDescent="0.25">
      <c r="AI33" s="72">
        <f t="shared" si="31"/>
        <v>0</v>
      </c>
    </row>
    <row r="34" spans="1:35" x14ac:dyDescent="0.25">
      <c r="AI34" s="72">
        <f t="shared" si="31"/>
        <v>0</v>
      </c>
    </row>
    <row r="35" spans="1:35" x14ac:dyDescent="0.25">
      <c r="AI35" s="72">
        <f t="shared" si="31"/>
        <v>0</v>
      </c>
    </row>
    <row r="36" spans="1:35" x14ac:dyDescent="0.25">
      <c r="AI36" s="72">
        <f t="shared" si="31"/>
        <v>0</v>
      </c>
    </row>
    <row r="37" spans="1:35" x14ac:dyDescent="0.25">
      <c r="AI37" s="72">
        <f t="shared" si="31"/>
        <v>0</v>
      </c>
    </row>
    <row r="38" spans="1:35" ht="16.5" thickBot="1" x14ac:dyDescent="0.3">
      <c r="AI38" s="88">
        <f>SUM(AI30:AI37)</f>
        <v>0</v>
      </c>
    </row>
    <row r="39" spans="1:35" x14ac:dyDescent="0.25">
      <c r="A39" s="82" t="s">
        <v>304</v>
      </c>
    </row>
    <row r="41" spans="1:35" x14ac:dyDescent="0.25">
      <c r="A41" s="72" t="s">
        <v>322</v>
      </c>
      <c r="AI41" s="72">
        <f t="shared" si="31"/>
        <v>0</v>
      </c>
    </row>
    <row r="42" spans="1:35" x14ac:dyDescent="0.25">
      <c r="A42" s="72" t="s">
        <v>321</v>
      </c>
      <c r="AI42" s="72">
        <f t="shared" si="31"/>
        <v>0</v>
      </c>
    </row>
    <row r="44" spans="1:35" x14ac:dyDescent="0.25">
      <c r="A44" s="82" t="s">
        <v>93</v>
      </c>
    </row>
    <row r="45" spans="1:35" x14ac:dyDescent="0.25">
      <c r="A45" s="72" t="s">
        <v>30</v>
      </c>
      <c r="AI45" s="72">
        <f t="shared" si="31"/>
        <v>0</v>
      </c>
    </row>
    <row r="46" spans="1:35" x14ac:dyDescent="0.25">
      <c r="A46" s="72" t="s">
        <v>29</v>
      </c>
      <c r="AI46" s="72">
        <f t="shared" si="31"/>
        <v>0</v>
      </c>
    </row>
    <row r="47" spans="1:35" x14ac:dyDescent="0.25">
      <c r="A47" s="72" t="s">
        <v>305</v>
      </c>
      <c r="AI47" s="72">
        <f t="shared" si="31"/>
        <v>0</v>
      </c>
    </row>
    <row r="48" spans="1:35" x14ac:dyDescent="0.25">
      <c r="A48" s="72" t="s">
        <v>220</v>
      </c>
      <c r="AI48" s="72">
        <f t="shared" si="31"/>
        <v>0</v>
      </c>
    </row>
    <row r="49" spans="1:35" ht="16.5" thickBot="1" x14ac:dyDescent="0.3">
      <c r="AI49" s="88">
        <f>SUM(AI45:AI48)</f>
        <v>0</v>
      </c>
    </row>
    <row r="51" spans="1:35" s="71" customFormat="1" ht="16.5" thickBot="1" x14ac:dyDescent="0.3">
      <c r="A51" s="71" t="s">
        <v>281</v>
      </c>
      <c r="C51" s="83">
        <f t="shared" ref="C51:AG51" si="37">SUM(C26:C50)</f>
        <v>0</v>
      </c>
      <c r="D51" s="83">
        <f t="shared" si="37"/>
        <v>0</v>
      </c>
      <c r="E51" s="83">
        <f t="shared" si="37"/>
        <v>0</v>
      </c>
      <c r="F51" s="83">
        <f t="shared" si="37"/>
        <v>0</v>
      </c>
      <c r="G51" s="83">
        <f t="shared" si="37"/>
        <v>0</v>
      </c>
      <c r="H51" s="83">
        <f t="shared" si="37"/>
        <v>0</v>
      </c>
      <c r="I51" s="83">
        <f t="shared" si="37"/>
        <v>0</v>
      </c>
      <c r="J51" s="83">
        <f t="shared" si="37"/>
        <v>0</v>
      </c>
      <c r="K51" s="83">
        <f t="shared" si="37"/>
        <v>0</v>
      </c>
      <c r="L51" s="83">
        <f t="shared" si="37"/>
        <v>0</v>
      </c>
      <c r="M51" s="83">
        <f t="shared" si="37"/>
        <v>0</v>
      </c>
      <c r="N51" s="83">
        <f t="shared" si="37"/>
        <v>0</v>
      </c>
      <c r="O51" s="83">
        <f t="shared" si="37"/>
        <v>0</v>
      </c>
      <c r="P51" s="83">
        <f t="shared" si="37"/>
        <v>0</v>
      </c>
      <c r="Q51" s="83">
        <f t="shared" si="37"/>
        <v>0</v>
      </c>
      <c r="R51" s="83">
        <f t="shared" si="37"/>
        <v>0</v>
      </c>
      <c r="S51" s="83">
        <f t="shared" si="37"/>
        <v>0</v>
      </c>
      <c r="T51" s="83">
        <f t="shared" si="37"/>
        <v>0</v>
      </c>
      <c r="U51" s="83">
        <f t="shared" si="37"/>
        <v>0</v>
      </c>
      <c r="V51" s="83">
        <f t="shared" si="37"/>
        <v>0</v>
      </c>
      <c r="W51" s="83">
        <f t="shared" si="37"/>
        <v>0</v>
      </c>
      <c r="X51" s="83">
        <f t="shared" si="37"/>
        <v>0</v>
      </c>
      <c r="Y51" s="83">
        <f t="shared" si="37"/>
        <v>0</v>
      </c>
      <c r="Z51" s="83">
        <f t="shared" si="37"/>
        <v>0</v>
      </c>
      <c r="AA51" s="83">
        <f t="shared" si="37"/>
        <v>0</v>
      </c>
      <c r="AB51" s="83">
        <f t="shared" si="37"/>
        <v>0</v>
      </c>
      <c r="AC51" s="83">
        <f t="shared" si="37"/>
        <v>0</v>
      </c>
      <c r="AD51" s="83">
        <f t="shared" si="37"/>
        <v>0</v>
      </c>
      <c r="AE51" s="83">
        <f t="shared" si="37"/>
        <v>0</v>
      </c>
      <c r="AF51" s="83">
        <f t="shared" si="37"/>
        <v>0</v>
      </c>
      <c r="AG51" s="83">
        <f t="shared" si="37"/>
        <v>0</v>
      </c>
      <c r="AI51" s="72"/>
    </row>
    <row r="52" spans="1:35" ht="16.5" thickTop="1" x14ac:dyDescent="0.25"/>
  </sheetData>
  <printOptions horizontalCentered="1"/>
  <pageMargins left="0.15748031496062992" right="0.15748031496062992" top="0.6692913385826772" bottom="0.39370078740157483" header="0.35433070866141736" footer="0.51181102362204722"/>
  <pageSetup paperSize="9" scale="33" orientation="landscape" r:id="rId1"/>
  <headerFooter alignWithMargins="0">
    <oddHeader>&amp;C
&amp;G</oddHeader>
    <oddFooter>Page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27"/>
  <sheetViews>
    <sheetView view="pageLayout" zoomScaleNormal="100" workbookViewId="0">
      <selection sqref="A1:AH26"/>
    </sheetView>
  </sheetViews>
  <sheetFormatPr defaultColWidth="11.42578125" defaultRowHeight="15.75" x14ac:dyDescent="0.25"/>
  <cols>
    <col min="1" max="1" width="50.7109375" style="59" bestFit="1" customWidth="1"/>
    <col min="2" max="2" width="9.85546875" style="60" customWidth="1"/>
    <col min="3" max="3" width="3.42578125" style="61" customWidth="1"/>
    <col min="4" max="16384" width="11.42578125" style="60"/>
  </cols>
  <sheetData>
    <row r="1" spans="1:34" ht="21" x14ac:dyDescent="0.35">
      <c r="A1" s="87" t="str">
        <f>'Detailed Cash Flow'!A1</f>
        <v>&lt;OVERTYPE WITH COMPANY NAME&gt;</v>
      </c>
    </row>
    <row r="2" spans="1:34" x14ac:dyDescent="0.25">
      <c r="A2" s="62" t="s">
        <v>34</v>
      </c>
      <c r="B2" s="62"/>
    </row>
    <row r="4" spans="1:34" s="63" customFormat="1" x14ac:dyDescent="0.25">
      <c r="A4" s="62"/>
      <c r="C4" s="64"/>
    </row>
    <row r="5" spans="1:34" x14ac:dyDescent="0.25">
      <c r="A5" s="59" t="s">
        <v>35</v>
      </c>
      <c r="C5" s="65"/>
      <c r="D5" s="60">
        <v>1</v>
      </c>
      <c r="E5" s="60">
        <v>2</v>
      </c>
      <c r="F5" s="60">
        <v>3</v>
      </c>
      <c r="G5" s="60">
        <v>4</v>
      </c>
      <c r="H5" s="60">
        <v>5</v>
      </c>
      <c r="I5" s="60">
        <v>6</v>
      </c>
      <c r="J5" s="60">
        <v>7</v>
      </c>
      <c r="K5" s="60">
        <v>8</v>
      </c>
      <c r="L5" s="60">
        <v>9</v>
      </c>
      <c r="M5" s="60">
        <v>10</v>
      </c>
      <c r="N5" s="60">
        <v>11</v>
      </c>
      <c r="O5" s="60">
        <v>12</v>
      </c>
      <c r="P5" s="60">
        <v>13</v>
      </c>
      <c r="Q5" s="60">
        <v>14</v>
      </c>
      <c r="R5" s="60">
        <v>15</v>
      </c>
      <c r="S5" s="60">
        <v>16</v>
      </c>
      <c r="T5" s="60">
        <v>17</v>
      </c>
      <c r="U5" s="60">
        <v>18</v>
      </c>
      <c r="V5" s="60">
        <v>19</v>
      </c>
      <c r="W5" s="60">
        <v>20</v>
      </c>
      <c r="X5" s="60">
        <v>21</v>
      </c>
      <c r="Y5" s="60">
        <v>22</v>
      </c>
      <c r="Z5" s="60">
        <v>23</v>
      </c>
      <c r="AA5" s="60">
        <v>24</v>
      </c>
      <c r="AB5" s="60">
        <v>25</v>
      </c>
      <c r="AC5" s="60">
        <v>26</v>
      </c>
      <c r="AD5" s="60">
        <v>27</v>
      </c>
      <c r="AE5" s="60">
        <v>28</v>
      </c>
      <c r="AF5" s="60">
        <v>29</v>
      </c>
      <c r="AG5" s="60">
        <v>30</v>
      </c>
      <c r="AH5" s="60">
        <v>31</v>
      </c>
    </row>
    <row r="6" spans="1:34" x14ac:dyDescent="0.25">
      <c r="C6" s="66"/>
    </row>
    <row r="7" spans="1:34" x14ac:dyDescent="0.25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</row>
    <row r="8" spans="1:34" x14ac:dyDescent="0.25">
      <c r="A8" s="68" t="s">
        <v>292</v>
      </c>
    </row>
    <row r="9" spans="1:34" x14ac:dyDescent="0.25">
      <c r="A9" s="59" t="s">
        <v>285</v>
      </c>
      <c r="B9" s="69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</row>
    <row r="10" spans="1:34" x14ac:dyDescent="0.25">
      <c r="A10" s="59" t="s">
        <v>36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</row>
    <row r="11" spans="1:34" x14ac:dyDescent="0.25">
      <c r="A11" s="59" t="s">
        <v>286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</row>
    <row r="12" spans="1:34" x14ac:dyDescent="0.25">
      <c r="A12" s="59" t="s">
        <v>287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4" x14ac:dyDescent="0.25">
      <c r="A13" s="59" t="s">
        <v>288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4" x14ac:dyDescent="0.25">
      <c r="A14" s="59" t="s">
        <v>289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</row>
    <row r="15" spans="1:34" x14ac:dyDescent="0.25">
      <c r="A15" s="59" t="s">
        <v>37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</row>
    <row r="16" spans="1:34" x14ac:dyDescent="0.25">
      <c r="A16" s="59" t="s">
        <v>22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</row>
    <row r="17" spans="1:34" x14ac:dyDescent="0.25">
      <c r="A17" s="59" t="s">
        <v>38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</row>
    <row r="18" spans="1:34" x14ac:dyDescent="0.25">
      <c r="A18" s="59" t="s">
        <v>290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</row>
    <row r="19" spans="1:34" x14ac:dyDescent="0.25">
      <c r="A19" s="59" t="s">
        <v>291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</row>
    <row r="20" spans="1:34" x14ac:dyDescent="0.25">
      <c r="A20" s="59" t="s">
        <v>306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</row>
    <row r="21" spans="1:34" x14ac:dyDescent="0.25"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</row>
    <row r="22" spans="1:34" x14ac:dyDescent="0.25"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</row>
    <row r="23" spans="1:34" x14ac:dyDescent="0.25"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</row>
    <row r="24" spans="1:34" x14ac:dyDescent="0.25"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</row>
    <row r="25" spans="1:34" x14ac:dyDescent="0.25"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</row>
    <row r="26" spans="1:34" ht="16.5" thickBot="1" x14ac:dyDescent="0.3">
      <c r="D26" s="70">
        <f>SUM(D8:D25)</f>
        <v>0</v>
      </c>
      <c r="E26" s="70">
        <f t="shared" ref="E26:AH26" si="0">SUM(E8:E25)</f>
        <v>0</v>
      </c>
      <c r="F26" s="70">
        <f t="shared" si="0"/>
        <v>0</v>
      </c>
      <c r="G26" s="70">
        <f t="shared" si="0"/>
        <v>0</v>
      </c>
      <c r="H26" s="70">
        <f t="shared" si="0"/>
        <v>0</v>
      </c>
      <c r="I26" s="70">
        <f t="shared" si="0"/>
        <v>0</v>
      </c>
      <c r="J26" s="70">
        <f t="shared" si="0"/>
        <v>0</v>
      </c>
      <c r="K26" s="70">
        <f t="shared" si="0"/>
        <v>0</v>
      </c>
      <c r="L26" s="70">
        <f t="shared" si="0"/>
        <v>0</v>
      </c>
      <c r="M26" s="70">
        <f t="shared" si="0"/>
        <v>0</v>
      </c>
      <c r="N26" s="70">
        <f t="shared" si="0"/>
        <v>0</v>
      </c>
      <c r="O26" s="70">
        <f t="shared" si="0"/>
        <v>0</v>
      </c>
      <c r="P26" s="70">
        <f t="shared" si="0"/>
        <v>0</v>
      </c>
      <c r="Q26" s="70">
        <f t="shared" si="0"/>
        <v>0</v>
      </c>
      <c r="R26" s="70">
        <f t="shared" si="0"/>
        <v>0</v>
      </c>
      <c r="S26" s="70">
        <f t="shared" si="0"/>
        <v>0</v>
      </c>
      <c r="T26" s="70">
        <f t="shared" si="0"/>
        <v>0</v>
      </c>
      <c r="U26" s="70">
        <f t="shared" si="0"/>
        <v>0</v>
      </c>
      <c r="V26" s="70">
        <f t="shared" si="0"/>
        <v>0</v>
      </c>
      <c r="W26" s="70">
        <f t="shared" si="0"/>
        <v>0</v>
      </c>
      <c r="X26" s="70">
        <f t="shared" si="0"/>
        <v>0</v>
      </c>
      <c r="Y26" s="70">
        <f t="shared" si="0"/>
        <v>0</v>
      </c>
      <c r="Z26" s="70">
        <f t="shared" si="0"/>
        <v>0</v>
      </c>
      <c r="AA26" s="70">
        <f t="shared" si="0"/>
        <v>0</v>
      </c>
      <c r="AB26" s="70">
        <f t="shared" si="0"/>
        <v>0</v>
      </c>
      <c r="AC26" s="70">
        <f t="shared" si="0"/>
        <v>0</v>
      </c>
      <c r="AD26" s="70">
        <f t="shared" si="0"/>
        <v>0</v>
      </c>
      <c r="AE26" s="70">
        <f t="shared" si="0"/>
        <v>0</v>
      </c>
      <c r="AF26" s="70">
        <f t="shared" si="0"/>
        <v>0</v>
      </c>
      <c r="AG26" s="70">
        <f t="shared" si="0"/>
        <v>0</v>
      </c>
      <c r="AH26" s="70">
        <f t="shared" si="0"/>
        <v>0</v>
      </c>
    </row>
    <row r="27" spans="1:34" ht="16.5" thickTop="1" x14ac:dyDescent="0.25"/>
  </sheetData>
  <phoneticPr fontId="0" type="noConversion"/>
  <pageMargins left="0.17" right="0.14000000000000001" top="0.61" bottom="0.66" header="0.38" footer="0.39"/>
  <pageSetup paperSize="9" scale="35" orientation="landscape" r:id="rId1"/>
  <headerFooter alignWithMargins="0">
    <oddHeader>&amp;C
&amp;G</oddHeader>
    <oddFooter>Page &amp;P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10"/>
  <sheetViews>
    <sheetView zoomScale="125" zoomScaleNormal="125" zoomScalePageLayoutView="125" workbookViewId="0">
      <selection activeCell="C17" sqref="C17"/>
    </sheetView>
  </sheetViews>
  <sheetFormatPr defaultColWidth="11.42578125" defaultRowHeight="12.75" x14ac:dyDescent="0.2"/>
  <cols>
    <col min="1" max="1" width="10.85546875" style="57"/>
    <col min="4" max="4" width="12.140625" bestFit="1" customWidth="1"/>
  </cols>
  <sheetData>
    <row r="1" spans="1:4" s="23" customFormat="1" x14ac:dyDescent="0.2">
      <c r="A1" s="56"/>
      <c r="B1" s="23" t="s">
        <v>267</v>
      </c>
      <c r="C1" s="23" t="s">
        <v>268</v>
      </c>
      <c r="D1" s="23" t="s">
        <v>278</v>
      </c>
    </row>
    <row r="2" spans="1:4" x14ac:dyDescent="0.2">
      <c r="A2" s="57" t="s">
        <v>263</v>
      </c>
      <c r="B2" s="55">
        <f>+'July Cash Summary'!B15</f>
        <v>25605.14</v>
      </c>
      <c r="C2" s="55">
        <f>+'July Cash Summary'!B50</f>
        <v>29172.960000000003</v>
      </c>
      <c r="D2" s="55">
        <f>+B2-C2</f>
        <v>-3567.8200000000033</v>
      </c>
    </row>
    <row r="3" spans="1:4" x14ac:dyDescent="0.2">
      <c r="A3" s="57" t="s">
        <v>264</v>
      </c>
      <c r="B3" s="55">
        <f>+'June Cash Summary'!B25</f>
        <v>25829.9</v>
      </c>
      <c r="C3" s="55">
        <f>+'June Cash Summary'!B88</f>
        <v>28239.279999999999</v>
      </c>
      <c r="D3" s="55">
        <f t="shared" ref="D3:D7" si="0">+B3-C3</f>
        <v>-2409.3799999999974</v>
      </c>
    </row>
    <row r="4" spans="1:4" x14ac:dyDescent="0.2">
      <c r="A4" s="57" t="s">
        <v>265</v>
      </c>
      <c r="B4" s="55">
        <f>+'May Cash Summary'!B24</f>
        <v>30393.3</v>
      </c>
      <c r="C4" s="55">
        <f>+'May Cash Summary'!B84</f>
        <v>29668.199999999993</v>
      </c>
      <c r="D4" s="55">
        <f t="shared" si="0"/>
        <v>725.10000000000582</v>
      </c>
    </row>
    <row r="5" spans="1:4" x14ac:dyDescent="0.2">
      <c r="A5" s="57" t="s">
        <v>266</v>
      </c>
      <c r="B5" s="55">
        <f>+'April Cash Summary'!B24</f>
        <v>38352.68</v>
      </c>
      <c r="C5" s="55">
        <f>+'April Cash Summary'!B82</f>
        <v>34474.04</v>
      </c>
      <c r="D5" s="55">
        <f t="shared" si="0"/>
        <v>3878.6399999999994</v>
      </c>
    </row>
    <row r="6" spans="1:4" x14ac:dyDescent="0.2">
      <c r="A6" s="57" t="s">
        <v>271</v>
      </c>
      <c r="B6" s="55">
        <f>+'March Cash Summary'!B24</f>
        <v>28843.4</v>
      </c>
      <c r="C6" s="55">
        <f>+'March Cash Summary'!B82</f>
        <v>26391.35</v>
      </c>
      <c r="D6" s="55">
        <f t="shared" si="0"/>
        <v>2452.0500000000029</v>
      </c>
    </row>
    <row r="7" spans="1:4" x14ac:dyDescent="0.2">
      <c r="A7" s="57" t="s">
        <v>272</v>
      </c>
      <c r="B7" s="55">
        <f>+'Feb Cash Summary'!B24</f>
        <v>32470.519999999997</v>
      </c>
      <c r="C7" s="55">
        <f>+'Feb Cash Summary'!B82</f>
        <v>31254.420000000002</v>
      </c>
      <c r="D7" s="55">
        <f t="shared" si="0"/>
        <v>1216.0999999999949</v>
      </c>
    </row>
    <row r="8" spans="1:4" x14ac:dyDescent="0.2">
      <c r="B8" s="55"/>
      <c r="C8" s="55"/>
      <c r="D8" s="55"/>
    </row>
    <row r="9" spans="1:4" x14ac:dyDescent="0.2">
      <c r="A9" s="55" t="s">
        <v>280</v>
      </c>
      <c r="B9" s="55"/>
      <c r="D9" s="55">
        <f>SUM(D2:D8)</f>
        <v>2294.6900000000023</v>
      </c>
    </row>
    <row r="10" spans="1:4" x14ac:dyDescent="0.2">
      <c r="A10" s="55" t="s">
        <v>279</v>
      </c>
      <c r="B10" s="55">
        <f>+AVERAGE(B2:B7)</f>
        <v>30249.156666666662</v>
      </c>
      <c r="C10" s="55">
        <f>+AVERAGE(C2:C7)</f>
        <v>29866.708333333339</v>
      </c>
      <c r="D10" s="55">
        <f>+AVERAGE(D2:D7)</f>
        <v>382.44833333333372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98"/>
  <sheetViews>
    <sheetView workbookViewId="0">
      <selection sqref="A1:E1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277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276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245</v>
      </c>
      <c r="B9" s="46">
        <v>67.5</v>
      </c>
      <c r="C9" s="45">
        <f t="shared" ref="C9:C24" si="0">IF(ISERROR(B9/32470.52),"",B9/32470.52)</f>
        <v>2.0788087163371577E-3</v>
      </c>
      <c r="D9" s="46">
        <v>634.1875</v>
      </c>
      <c r="E9" s="45">
        <f t="shared" ref="E9:E24" si="1">IF(ISERROR(IF(B9&gt;D9,ABS(B9-D9)/ABS(D9),0-ABS((B9-D9)/ABS(D9)))),"",IF(B9&gt;D9,ABS(B9-D9)/ABS(D9),0-ABS((B9-D9)/ABS(D9))))</f>
        <v>-0.89356460037449492</v>
      </c>
      <c r="F9" s="44"/>
    </row>
    <row r="10" spans="1:6" ht="12.75" customHeight="1" x14ac:dyDescent="0.2">
      <c r="A10" s="46" t="s">
        <v>244</v>
      </c>
      <c r="B10" s="46">
        <v>0</v>
      </c>
      <c r="C10" s="45">
        <f t="shared" si="0"/>
        <v>0</v>
      </c>
      <c r="D10" s="46">
        <v>345.48624999999998</v>
      </c>
      <c r="E10" s="45">
        <f t="shared" si="1"/>
        <v>-1</v>
      </c>
      <c r="F10" s="44"/>
    </row>
    <row r="11" spans="1:6" ht="12.75" customHeight="1" x14ac:dyDescent="0.2">
      <c r="A11" s="46" t="s">
        <v>243</v>
      </c>
      <c r="B11" s="46">
        <v>2873.98</v>
      </c>
      <c r="C11" s="45">
        <f t="shared" si="0"/>
        <v>8.8510439623387616E-2</v>
      </c>
      <c r="D11" s="46">
        <v>7762.2775000000001</v>
      </c>
      <c r="E11" s="45">
        <f t="shared" si="1"/>
        <v>-0.62975041796689191</v>
      </c>
      <c r="F11" s="44"/>
    </row>
    <row r="12" spans="1:6" ht="12.75" customHeight="1" x14ac:dyDescent="0.2">
      <c r="A12" s="46" t="s">
        <v>242</v>
      </c>
      <c r="B12" s="46">
        <v>10944.72</v>
      </c>
      <c r="C12" s="45">
        <f t="shared" si="0"/>
        <v>0.33706636050177202</v>
      </c>
      <c r="D12" s="46">
        <v>11642.965</v>
      </c>
      <c r="E12" s="45">
        <f t="shared" si="1"/>
        <v>-5.9971407626837392E-2</v>
      </c>
      <c r="F12" s="44"/>
    </row>
    <row r="13" spans="1:6" ht="12.75" customHeight="1" x14ac:dyDescent="0.2">
      <c r="A13" s="46" t="s">
        <v>241</v>
      </c>
      <c r="B13" s="46">
        <v>0</v>
      </c>
      <c r="C13" s="45">
        <f t="shared" si="0"/>
        <v>0</v>
      </c>
      <c r="D13" s="46">
        <v>13.5</v>
      </c>
      <c r="E13" s="45">
        <f t="shared" si="1"/>
        <v>-1</v>
      </c>
      <c r="F13" s="44"/>
    </row>
    <row r="14" spans="1:6" ht="12.75" customHeight="1" x14ac:dyDescent="0.2">
      <c r="A14" s="46" t="s">
        <v>240</v>
      </c>
      <c r="B14" s="46">
        <v>0</v>
      </c>
      <c r="C14" s="45">
        <f t="shared" si="0"/>
        <v>0</v>
      </c>
      <c r="D14" s="46">
        <v>78</v>
      </c>
      <c r="E14" s="45">
        <f t="shared" si="1"/>
        <v>-1</v>
      </c>
      <c r="F14" s="44"/>
    </row>
    <row r="15" spans="1:6" ht="12.75" customHeight="1" x14ac:dyDescent="0.2">
      <c r="A15" s="46" t="s">
        <v>239</v>
      </c>
      <c r="B15" s="46">
        <v>6415.7</v>
      </c>
      <c r="C15" s="45">
        <f t="shared" si="0"/>
        <v>0.19758537898376743</v>
      </c>
      <c r="D15" s="46">
        <v>2493.4962500000001</v>
      </c>
      <c r="E15" s="45">
        <f t="shared" si="1"/>
        <v>1.5729735907964568</v>
      </c>
      <c r="F15" s="44"/>
    </row>
    <row r="16" spans="1:6" ht="12.75" customHeight="1" x14ac:dyDescent="0.2">
      <c r="A16" s="46" t="s">
        <v>238</v>
      </c>
      <c r="B16" s="46">
        <v>1560</v>
      </c>
      <c r="C16" s="45">
        <f t="shared" si="0"/>
        <v>4.8043579222014306E-2</v>
      </c>
      <c r="D16" s="46">
        <v>2694.375</v>
      </c>
      <c r="E16" s="45">
        <f t="shared" si="1"/>
        <v>-0.42101600556715379</v>
      </c>
      <c r="F16" s="44"/>
    </row>
    <row r="17" spans="1:6" ht="12.75" customHeight="1" x14ac:dyDescent="0.2">
      <c r="A17" s="46" t="s">
        <v>237</v>
      </c>
      <c r="B17" s="46">
        <v>130.38999999999999</v>
      </c>
      <c r="C17" s="45">
        <f t="shared" si="0"/>
        <v>4.0156424966400284E-3</v>
      </c>
      <c r="D17" s="46">
        <v>55.173749999999998</v>
      </c>
      <c r="E17" s="45">
        <f t="shared" si="1"/>
        <v>1.3632615147601892</v>
      </c>
      <c r="F17" s="44"/>
    </row>
    <row r="18" spans="1:6" ht="12.75" customHeight="1" x14ac:dyDescent="0.2">
      <c r="A18" s="46" t="s">
        <v>236</v>
      </c>
      <c r="B18" s="46">
        <v>0</v>
      </c>
      <c r="C18" s="45">
        <f t="shared" si="0"/>
        <v>0</v>
      </c>
      <c r="D18" s="46">
        <v>6.3762499999999998</v>
      </c>
      <c r="E18" s="45">
        <f t="shared" si="1"/>
        <v>-1</v>
      </c>
      <c r="F18" s="44"/>
    </row>
    <row r="19" spans="1:6" ht="12.75" customHeight="1" x14ac:dyDescent="0.2">
      <c r="A19" s="46" t="s">
        <v>235</v>
      </c>
      <c r="B19" s="46">
        <v>816.73</v>
      </c>
      <c r="C19" s="45">
        <f t="shared" si="0"/>
        <v>2.5152969524356247E-2</v>
      </c>
      <c r="D19" s="46">
        <v>118.87375</v>
      </c>
      <c r="E19" s="45">
        <f t="shared" si="1"/>
        <v>5.8705664623182159</v>
      </c>
      <c r="F19" s="44"/>
    </row>
    <row r="20" spans="1:6" ht="12.75" customHeight="1" x14ac:dyDescent="0.2">
      <c r="A20" s="46" t="s">
        <v>234</v>
      </c>
      <c r="B20" s="46">
        <v>8359.5</v>
      </c>
      <c r="C20" s="45">
        <f t="shared" si="0"/>
        <v>0.25744891058104397</v>
      </c>
      <c r="D20" s="46">
        <v>5663.2124999999996</v>
      </c>
      <c r="E20" s="45">
        <f t="shared" si="1"/>
        <v>0.47610565557976159</v>
      </c>
      <c r="F20" s="44"/>
    </row>
    <row r="21" spans="1:6" ht="12.75" customHeight="1" x14ac:dyDescent="0.2">
      <c r="A21" s="46" t="s">
        <v>233</v>
      </c>
      <c r="B21" s="46">
        <v>1272</v>
      </c>
      <c r="C21" s="45">
        <f t="shared" si="0"/>
        <v>3.9173995365642436E-2</v>
      </c>
      <c r="D21" s="46">
        <v>975.52</v>
      </c>
      <c r="E21" s="45">
        <f t="shared" si="1"/>
        <v>0.30391996063637855</v>
      </c>
      <c r="F21" s="44"/>
    </row>
    <row r="22" spans="1:6" ht="12.75" customHeight="1" x14ac:dyDescent="0.2">
      <c r="A22" s="46" t="s">
        <v>232</v>
      </c>
      <c r="B22" s="46">
        <v>30</v>
      </c>
      <c r="C22" s="45">
        <f t="shared" si="0"/>
        <v>9.2391498503873663E-4</v>
      </c>
      <c r="D22" s="46">
        <v>-27.0625</v>
      </c>
      <c r="E22" s="45">
        <f t="shared" si="1"/>
        <v>2.1085450346420322</v>
      </c>
      <c r="F22" s="44"/>
    </row>
    <row r="23" spans="1:6" ht="12.75" customHeight="1" x14ac:dyDescent="0.2">
      <c r="A23" s="46" t="s">
        <v>231</v>
      </c>
      <c r="B23" s="46">
        <v>0</v>
      </c>
      <c r="C23" s="45">
        <f t="shared" si="0"/>
        <v>0</v>
      </c>
      <c r="D23" s="46">
        <v>167.0625</v>
      </c>
      <c r="E23" s="45">
        <f t="shared" si="1"/>
        <v>-1</v>
      </c>
      <c r="F23" s="44"/>
    </row>
    <row r="24" spans="1:6" ht="12.75" customHeight="1" x14ac:dyDescent="0.2">
      <c r="A24" s="53" t="s">
        <v>230</v>
      </c>
      <c r="B24" s="52">
        <f>SUM(B9:B23)</f>
        <v>32470.519999999997</v>
      </c>
      <c r="C24" s="51">
        <f t="shared" si="0"/>
        <v>0.99999999999999989</v>
      </c>
      <c r="D24" s="52">
        <f>SUM(D9:D23)</f>
        <v>32623.443750000002</v>
      </c>
      <c r="E24" s="51">
        <f t="shared" si="1"/>
        <v>-4.6875416087857179E-3</v>
      </c>
      <c r="F24" s="44"/>
    </row>
    <row r="26" spans="1:6" ht="12.75" customHeight="1" x14ac:dyDescent="0.2">
      <c r="A26" s="47" t="s">
        <v>229</v>
      </c>
    </row>
    <row r="27" spans="1:6" ht="12.75" customHeight="1" x14ac:dyDescent="0.2">
      <c r="A27" s="46" t="s">
        <v>227</v>
      </c>
      <c r="B27" s="46">
        <v>0</v>
      </c>
      <c r="C27" s="45">
        <f t="shared" ref="C27:C58" si="2">IF(ISERROR(B27/32470.52),"",B27/32470.52)</f>
        <v>0</v>
      </c>
      <c r="D27" s="46">
        <v>177.93</v>
      </c>
      <c r="E27" s="45">
        <f t="shared" ref="E27:E58" si="3">IF(ISERROR(IF(B27&gt;D27,ABS(B27-D27)/ABS(D27),0-ABS((B27-D27)/ABS(D27)))),"",IF(B27&gt;D27,ABS(B27-D27)/ABS(D27),0-ABS((B27-D27)/ABS(D27))))</f>
        <v>-1</v>
      </c>
      <c r="F27" s="44"/>
    </row>
    <row r="28" spans="1:6" ht="12.75" customHeight="1" x14ac:dyDescent="0.2">
      <c r="A28" s="46" t="s">
        <v>226</v>
      </c>
      <c r="B28" s="46">
        <v>303.54000000000002</v>
      </c>
      <c r="C28" s="45">
        <f t="shared" si="2"/>
        <v>9.3481718186219382E-3</v>
      </c>
      <c r="D28" s="46">
        <v>97.817499999999995</v>
      </c>
      <c r="E28" s="45">
        <f t="shared" si="3"/>
        <v>2.1031257188130961</v>
      </c>
      <c r="F28" s="44"/>
    </row>
    <row r="29" spans="1:6" ht="12.75" customHeight="1" x14ac:dyDescent="0.2">
      <c r="A29" s="46" t="s">
        <v>225</v>
      </c>
      <c r="B29" s="46">
        <v>0</v>
      </c>
      <c r="C29" s="45">
        <f t="shared" si="2"/>
        <v>0</v>
      </c>
      <c r="D29" s="46">
        <v>104.74875</v>
      </c>
      <c r="E29" s="45">
        <f t="shared" si="3"/>
        <v>-1</v>
      </c>
      <c r="F29" s="44"/>
    </row>
    <row r="30" spans="1:6" ht="12.75" customHeight="1" x14ac:dyDescent="0.2">
      <c r="A30" s="46" t="s">
        <v>224</v>
      </c>
      <c r="B30" s="46">
        <v>424.67</v>
      </c>
      <c r="C30" s="45">
        <f t="shared" si="2"/>
        <v>1.3078632556546677E-2</v>
      </c>
      <c r="D30" s="46">
        <v>441.80874999999997</v>
      </c>
      <c r="E30" s="45">
        <f t="shared" si="3"/>
        <v>-3.8792237591491703E-2</v>
      </c>
      <c r="F30" s="44"/>
    </row>
    <row r="31" spans="1:6" ht="12.75" customHeight="1" x14ac:dyDescent="0.2">
      <c r="A31" s="46" t="s">
        <v>223</v>
      </c>
      <c r="B31" s="46">
        <v>215.29</v>
      </c>
      <c r="C31" s="45">
        <f t="shared" si="2"/>
        <v>6.630321904299654E-3</v>
      </c>
      <c r="D31" s="46">
        <v>231.05625000000001</v>
      </c>
      <c r="E31" s="45">
        <f t="shared" si="3"/>
        <v>-6.8235548702967413E-2</v>
      </c>
      <c r="F31" s="44"/>
    </row>
    <row r="32" spans="1:6" ht="12.75" customHeight="1" x14ac:dyDescent="0.2">
      <c r="A32" s="46" t="s">
        <v>222</v>
      </c>
      <c r="B32" s="46">
        <v>0</v>
      </c>
      <c r="C32" s="45">
        <f t="shared" si="2"/>
        <v>0</v>
      </c>
      <c r="D32" s="46">
        <v>9.2200000000000006</v>
      </c>
      <c r="E32" s="45">
        <f t="shared" si="3"/>
        <v>-1</v>
      </c>
      <c r="F32" s="44"/>
    </row>
    <row r="33" spans="1:6" ht="12.75" customHeight="1" x14ac:dyDescent="0.2">
      <c r="A33" s="46" t="s">
        <v>221</v>
      </c>
      <c r="B33" s="46">
        <v>0</v>
      </c>
      <c r="C33" s="45">
        <f t="shared" si="2"/>
        <v>0</v>
      </c>
      <c r="D33" s="46">
        <v>159.8125</v>
      </c>
      <c r="E33" s="45">
        <f t="shared" si="3"/>
        <v>-1</v>
      </c>
      <c r="F33" s="44"/>
    </row>
    <row r="34" spans="1:6" ht="12.75" customHeight="1" x14ac:dyDescent="0.2">
      <c r="A34" s="46" t="s">
        <v>219</v>
      </c>
      <c r="B34" s="46">
        <v>6.2</v>
      </c>
      <c r="C34" s="45">
        <f t="shared" si="2"/>
        <v>1.9094243024133891E-4</v>
      </c>
      <c r="D34" s="46">
        <v>326.54500000000002</v>
      </c>
      <c r="E34" s="45">
        <f t="shared" si="3"/>
        <v>-0.98101333659985612</v>
      </c>
      <c r="F34" s="44"/>
    </row>
    <row r="35" spans="1:6" ht="12.75" customHeight="1" x14ac:dyDescent="0.2">
      <c r="A35" s="46" t="s">
        <v>218</v>
      </c>
      <c r="B35" s="46">
        <v>0</v>
      </c>
      <c r="C35" s="45">
        <f t="shared" si="2"/>
        <v>0</v>
      </c>
      <c r="D35" s="46">
        <v>5.2937500000000002</v>
      </c>
      <c r="E35" s="45">
        <f t="shared" si="3"/>
        <v>-1</v>
      </c>
      <c r="F35" s="44"/>
    </row>
    <row r="36" spans="1:6" ht="12.75" customHeight="1" x14ac:dyDescent="0.2">
      <c r="A36" s="46" t="s">
        <v>217</v>
      </c>
      <c r="B36" s="46">
        <v>1833.34</v>
      </c>
      <c r="C36" s="45">
        <f t="shared" si="2"/>
        <v>5.6461676622363913E-2</v>
      </c>
      <c r="D36" s="46">
        <v>1772.59</v>
      </c>
      <c r="E36" s="45">
        <f t="shared" si="3"/>
        <v>3.4271884643374953E-2</v>
      </c>
      <c r="F36" s="44"/>
    </row>
    <row r="37" spans="1:6" ht="12.75" customHeight="1" x14ac:dyDescent="0.2">
      <c r="A37" s="46" t="s">
        <v>216</v>
      </c>
      <c r="B37" s="46">
        <v>0</v>
      </c>
      <c r="C37" s="45">
        <f t="shared" si="2"/>
        <v>0</v>
      </c>
      <c r="D37" s="46">
        <v>32.813749999999999</v>
      </c>
      <c r="E37" s="45">
        <f t="shared" si="3"/>
        <v>-1</v>
      </c>
      <c r="F37" s="44"/>
    </row>
    <row r="38" spans="1:6" ht="12.75" customHeight="1" x14ac:dyDescent="0.2">
      <c r="A38" s="46" t="s">
        <v>215</v>
      </c>
      <c r="B38" s="46">
        <v>0</v>
      </c>
      <c r="C38" s="45">
        <f t="shared" si="2"/>
        <v>0</v>
      </c>
      <c r="D38" s="46">
        <v>290.92500000000001</v>
      </c>
      <c r="E38" s="45">
        <f t="shared" si="3"/>
        <v>-1</v>
      </c>
      <c r="F38" s="44"/>
    </row>
    <row r="39" spans="1:6" ht="12.75" customHeight="1" x14ac:dyDescent="0.2">
      <c r="A39" s="46" t="s">
        <v>213</v>
      </c>
      <c r="B39" s="46">
        <v>0</v>
      </c>
      <c r="C39" s="45">
        <f t="shared" si="2"/>
        <v>0</v>
      </c>
      <c r="D39" s="46">
        <v>30.14875</v>
      </c>
      <c r="E39" s="45">
        <f t="shared" si="3"/>
        <v>-1</v>
      </c>
      <c r="F39" s="44"/>
    </row>
    <row r="40" spans="1:6" ht="12.75" customHeight="1" x14ac:dyDescent="0.2">
      <c r="A40" s="46" t="s">
        <v>212</v>
      </c>
      <c r="B40" s="46">
        <v>0</v>
      </c>
      <c r="C40" s="45">
        <f t="shared" si="2"/>
        <v>0</v>
      </c>
      <c r="D40" s="46">
        <v>56.1</v>
      </c>
      <c r="E40" s="45">
        <f t="shared" si="3"/>
        <v>-1</v>
      </c>
      <c r="F40" s="44"/>
    </row>
    <row r="41" spans="1:6" ht="12.75" customHeight="1" x14ac:dyDescent="0.2">
      <c r="A41" s="46" t="s">
        <v>211</v>
      </c>
      <c r="B41" s="46">
        <v>498.04</v>
      </c>
      <c r="C41" s="45">
        <f t="shared" si="2"/>
        <v>1.5338220638289747E-2</v>
      </c>
      <c r="D41" s="46">
        <v>120.83374999999999</v>
      </c>
      <c r="E41" s="45">
        <f t="shared" si="3"/>
        <v>3.1216961320823033</v>
      </c>
      <c r="F41" s="44"/>
    </row>
    <row r="42" spans="1:6" ht="12.75" customHeight="1" x14ac:dyDescent="0.2">
      <c r="A42" s="46" t="s">
        <v>210</v>
      </c>
      <c r="B42" s="46">
        <v>444.75</v>
      </c>
      <c r="C42" s="45">
        <f t="shared" si="2"/>
        <v>1.3697039653199272E-2</v>
      </c>
      <c r="D42" s="46">
        <v>259.96875</v>
      </c>
      <c r="E42" s="45">
        <f t="shared" si="3"/>
        <v>0.71078254597908408</v>
      </c>
      <c r="F42" s="44"/>
    </row>
    <row r="43" spans="1:6" ht="12.75" customHeight="1" x14ac:dyDescent="0.2">
      <c r="A43" s="46" t="s">
        <v>209</v>
      </c>
      <c r="B43" s="46">
        <v>95.2</v>
      </c>
      <c r="C43" s="45">
        <f t="shared" si="2"/>
        <v>2.9318902191895909E-3</v>
      </c>
      <c r="D43" s="46">
        <v>119.55</v>
      </c>
      <c r="E43" s="45">
        <f t="shared" si="3"/>
        <v>-0.20368046842325382</v>
      </c>
      <c r="F43" s="44"/>
    </row>
    <row r="44" spans="1:6" ht="12.75" customHeight="1" x14ac:dyDescent="0.2">
      <c r="A44" s="46" t="s">
        <v>208</v>
      </c>
      <c r="B44" s="46">
        <v>104.66</v>
      </c>
      <c r="C44" s="45">
        <f t="shared" si="2"/>
        <v>3.2232314111384727E-3</v>
      </c>
      <c r="D44" s="46">
        <v>104.5025</v>
      </c>
      <c r="E44" s="45">
        <f t="shared" si="3"/>
        <v>1.5071409774885659E-3</v>
      </c>
      <c r="F44" s="44"/>
    </row>
    <row r="45" spans="1:6" ht="12.75" customHeight="1" x14ac:dyDescent="0.2">
      <c r="A45" s="46" t="s">
        <v>207</v>
      </c>
      <c r="B45" s="46">
        <v>0</v>
      </c>
      <c r="C45" s="45">
        <f t="shared" si="2"/>
        <v>0</v>
      </c>
      <c r="D45" s="46">
        <v>1.51</v>
      </c>
      <c r="E45" s="45">
        <f t="shared" si="3"/>
        <v>-1</v>
      </c>
      <c r="F45" s="44"/>
    </row>
    <row r="46" spans="1:6" ht="12.75" customHeight="1" x14ac:dyDescent="0.2">
      <c r="A46" s="46" t="s">
        <v>206</v>
      </c>
      <c r="B46" s="46">
        <v>329.14</v>
      </c>
      <c r="C46" s="45">
        <f t="shared" si="2"/>
        <v>1.0136579272521659E-2</v>
      </c>
      <c r="D46" s="46">
        <v>486.71</v>
      </c>
      <c r="E46" s="45">
        <f t="shared" si="3"/>
        <v>-0.32374514598015247</v>
      </c>
      <c r="F46" s="44"/>
    </row>
    <row r="47" spans="1:6" ht="12.75" customHeight="1" x14ac:dyDescent="0.2">
      <c r="A47" s="46" t="s">
        <v>205</v>
      </c>
      <c r="B47" s="46">
        <v>0</v>
      </c>
      <c r="C47" s="45">
        <f t="shared" si="2"/>
        <v>0</v>
      </c>
      <c r="D47" s="46">
        <v>0.3</v>
      </c>
      <c r="E47" s="45">
        <f t="shared" si="3"/>
        <v>-1</v>
      </c>
      <c r="F47" s="44"/>
    </row>
    <row r="48" spans="1:6" ht="12.75" customHeight="1" x14ac:dyDescent="0.2">
      <c r="A48" s="46" t="s">
        <v>204</v>
      </c>
      <c r="B48" s="46">
        <v>282.60000000000002</v>
      </c>
      <c r="C48" s="45">
        <f t="shared" si="2"/>
        <v>8.7032791590648997E-3</v>
      </c>
      <c r="D48" s="46">
        <v>153.9</v>
      </c>
      <c r="E48" s="45">
        <f t="shared" si="3"/>
        <v>0.83625730994152059</v>
      </c>
      <c r="F48" s="44"/>
    </row>
    <row r="49" spans="1:6" ht="12.75" customHeight="1" x14ac:dyDescent="0.2">
      <c r="A49" s="46" t="s">
        <v>203</v>
      </c>
      <c r="B49" s="46">
        <v>1327.2</v>
      </c>
      <c r="C49" s="45">
        <f t="shared" si="2"/>
        <v>4.0873998938113713E-2</v>
      </c>
      <c r="D49" s="46">
        <v>643.11125000000004</v>
      </c>
      <c r="E49" s="45">
        <f t="shared" si="3"/>
        <v>1.063717591629753</v>
      </c>
      <c r="F49" s="44"/>
    </row>
    <row r="50" spans="1:6" ht="12.75" customHeight="1" x14ac:dyDescent="0.2">
      <c r="A50" s="46" t="s">
        <v>202</v>
      </c>
      <c r="B50" s="46">
        <v>113.6</v>
      </c>
      <c r="C50" s="45">
        <f t="shared" si="2"/>
        <v>3.4985580766800162E-3</v>
      </c>
      <c r="D50" s="46">
        <v>107.47125</v>
      </c>
      <c r="E50" s="45">
        <f t="shared" si="3"/>
        <v>5.7026879281668323E-2</v>
      </c>
      <c r="F50" s="44"/>
    </row>
    <row r="51" spans="1:6" ht="12.75" customHeight="1" x14ac:dyDescent="0.2">
      <c r="A51" s="46" t="s">
        <v>201</v>
      </c>
      <c r="B51" s="46">
        <v>121.86</v>
      </c>
      <c r="C51" s="45">
        <f t="shared" si="2"/>
        <v>3.7529426692273484E-3</v>
      </c>
      <c r="D51" s="46">
        <v>61.89</v>
      </c>
      <c r="E51" s="45">
        <f t="shared" si="3"/>
        <v>0.96897721764420741</v>
      </c>
      <c r="F51" s="44"/>
    </row>
    <row r="52" spans="1:6" ht="12.75" customHeight="1" x14ac:dyDescent="0.2">
      <c r="A52" s="46" t="s">
        <v>200</v>
      </c>
      <c r="B52" s="46">
        <v>82.24</v>
      </c>
      <c r="C52" s="45">
        <f t="shared" si="2"/>
        <v>2.5327589456528568E-3</v>
      </c>
      <c r="D52" s="46">
        <v>84.995000000000005</v>
      </c>
      <c r="E52" s="45">
        <f t="shared" si="3"/>
        <v>-3.2413671392434965E-2</v>
      </c>
      <c r="F52" s="44"/>
    </row>
    <row r="53" spans="1:6" ht="12.75" customHeight="1" x14ac:dyDescent="0.2">
      <c r="A53" s="46" t="s">
        <v>199</v>
      </c>
      <c r="B53" s="46">
        <v>0</v>
      </c>
      <c r="C53" s="45">
        <f t="shared" si="2"/>
        <v>0</v>
      </c>
      <c r="D53" s="46">
        <v>50</v>
      </c>
      <c r="E53" s="45">
        <f t="shared" si="3"/>
        <v>-1</v>
      </c>
      <c r="F53" s="44"/>
    </row>
    <row r="54" spans="1:6" ht="12.75" customHeight="1" x14ac:dyDescent="0.2">
      <c r="A54" s="46" t="s">
        <v>198</v>
      </c>
      <c r="B54" s="46">
        <v>4.45</v>
      </c>
      <c r="C54" s="45">
        <f t="shared" si="2"/>
        <v>1.3704738944741261E-4</v>
      </c>
      <c r="D54" s="46">
        <v>16.918749999999999</v>
      </c>
      <c r="E54" s="45">
        <f t="shared" si="3"/>
        <v>-0.73697820465459918</v>
      </c>
      <c r="F54" s="44"/>
    </row>
    <row r="55" spans="1:6" ht="12.75" customHeight="1" x14ac:dyDescent="0.2">
      <c r="A55" s="46" t="s">
        <v>197</v>
      </c>
      <c r="B55" s="46">
        <v>0</v>
      </c>
      <c r="C55" s="45">
        <f t="shared" si="2"/>
        <v>0</v>
      </c>
      <c r="D55" s="46">
        <v>144</v>
      </c>
      <c r="E55" s="45">
        <f t="shared" si="3"/>
        <v>-1</v>
      </c>
      <c r="F55" s="44"/>
    </row>
    <row r="56" spans="1:6" ht="12.75" customHeight="1" x14ac:dyDescent="0.2">
      <c r="A56" s="46" t="s">
        <v>196</v>
      </c>
      <c r="B56" s="46">
        <v>1844.16</v>
      </c>
      <c r="C56" s="45">
        <f t="shared" si="2"/>
        <v>5.6794901960301222E-2</v>
      </c>
      <c r="D56" s="46">
        <v>1806.6712500000001</v>
      </c>
      <c r="E56" s="45">
        <f t="shared" si="3"/>
        <v>2.0750177986172073E-2</v>
      </c>
      <c r="F56" s="44"/>
    </row>
    <row r="57" spans="1:6" ht="12.75" customHeight="1" x14ac:dyDescent="0.2">
      <c r="A57" s="46" t="s">
        <v>195</v>
      </c>
      <c r="B57" s="46">
        <v>63.26</v>
      </c>
      <c r="C57" s="45">
        <f t="shared" si="2"/>
        <v>1.948228731785016E-3</v>
      </c>
      <c r="D57" s="46">
        <v>184.17875000000001</v>
      </c>
      <c r="E57" s="45">
        <f t="shared" si="3"/>
        <v>-0.65652932273674358</v>
      </c>
      <c r="F57" s="44"/>
    </row>
    <row r="58" spans="1:6" ht="12.75" customHeight="1" x14ac:dyDescent="0.2">
      <c r="A58" s="46" t="s">
        <v>194</v>
      </c>
      <c r="B58" s="46">
        <v>0</v>
      </c>
      <c r="C58" s="45">
        <f t="shared" si="2"/>
        <v>0</v>
      </c>
      <c r="D58" s="46">
        <v>-6.5062499999999996</v>
      </c>
      <c r="E58" s="45">
        <f t="shared" si="3"/>
        <v>1</v>
      </c>
      <c r="F58" s="44"/>
    </row>
    <row r="59" spans="1:6" ht="12.75" customHeight="1" x14ac:dyDescent="0.2">
      <c r="A59" s="46" t="s">
        <v>193</v>
      </c>
      <c r="B59" s="46">
        <v>650</v>
      </c>
      <c r="C59" s="45">
        <f t="shared" ref="C59:C82" si="4">IF(ISERROR(B59/32470.52),"",B59/32470.52)</f>
        <v>2.0018158009172629E-2</v>
      </c>
      <c r="D59" s="46">
        <v>650</v>
      </c>
      <c r="E59" s="45">
        <f t="shared" ref="E59:E82" si="5">IF(ISERROR(IF(B59&gt;D59,ABS(B59-D59)/ABS(D59),0-ABS((B59-D59)/ABS(D59)))),"",IF(B59&gt;D59,ABS(B59-D59)/ABS(D59),0-ABS((B59-D59)/ABS(D59))))</f>
        <v>0</v>
      </c>
      <c r="F59" s="44"/>
    </row>
    <row r="60" spans="1:6" ht="12.75" customHeight="1" x14ac:dyDescent="0.2">
      <c r="A60" s="46" t="s">
        <v>192</v>
      </c>
      <c r="B60" s="46">
        <v>216</v>
      </c>
      <c r="C60" s="45">
        <f t="shared" si="4"/>
        <v>6.6521878922789039E-3</v>
      </c>
      <c r="D60" s="46">
        <v>155.63249999999999</v>
      </c>
      <c r="E60" s="45">
        <f t="shared" si="5"/>
        <v>0.38788492120861651</v>
      </c>
      <c r="F60" s="44"/>
    </row>
    <row r="61" spans="1:6" ht="12.75" customHeight="1" x14ac:dyDescent="0.2">
      <c r="A61" s="46" t="s">
        <v>191</v>
      </c>
      <c r="B61" s="46">
        <v>5109.8900000000003</v>
      </c>
      <c r="C61" s="45">
        <f t="shared" si="4"/>
        <v>0.15737013142998635</v>
      </c>
      <c r="D61" s="46">
        <v>6116.71</v>
      </c>
      <c r="E61" s="45">
        <f t="shared" si="5"/>
        <v>-0.16460155868105561</v>
      </c>
      <c r="F61" s="44"/>
    </row>
    <row r="62" spans="1:6" ht="12.75" customHeight="1" x14ac:dyDescent="0.2">
      <c r="A62" s="46" t="s">
        <v>190</v>
      </c>
      <c r="B62" s="46">
        <v>0</v>
      </c>
      <c r="C62" s="45">
        <f t="shared" si="4"/>
        <v>0</v>
      </c>
      <c r="D62" s="46">
        <v>45.362499999999997</v>
      </c>
      <c r="E62" s="45">
        <f t="shared" si="5"/>
        <v>-1</v>
      </c>
      <c r="F62" s="44"/>
    </row>
    <row r="63" spans="1:6" ht="12.75" customHeight="1" x14ac:dyDescent="0.2">
      <c r="A63" s="46" t="s">
        <v>189</v>
      </c>
      <c r="B63" s="46">
        <v>2400</v>
      </c>
      <c r="C63" s="45">
        <f t="shared" si="4"/>
        <v>7.3913198803098934E-2</v>
      </c>
      <c r="D63" s="46">
        <v>2565</v>
      </c>
      <c r="E63" s="45">
        <f t="shared" si="5"/>
        <v>-6.4327485380116955E-2</v>
      </c>
      <c r="F63" s="44"/>
    </row>
    <row r="64" spans="1:6" ht="12.75" customHeight="1" x14ac:dyDescent="0.2">
      <c r="A64" s="46" t="s">
        <v>188</v>
      </c>
      <c r="B64" s="46">
        <v>0</v>
      </c>
      <c r="C64" s="45">
        <f t="shared" si="4"/>
        <v>0</v>
      </c>
      <c r="D64" s="46">
        <v>118.33</v>
      </c>
      <c r="E64" s="45">
        <f t="shared" si="5"/>
        <v>-1</v>
      </c>
      <c r="F64" s="44"/>
    </row>
    <row r="65" spans="1:6" ht="12.75" customHeight="1" x14ac:dyDescent="0.2">
      <c r="A65" s="46" t="s">
        <v>187</v>
      </c>
      <c r="B65" s="46">
        <v>227.94</v>
      </c>
      <c r="C65" s="45">
        <f t="shared" si="4"/>
        <v>7.0199060563243213E-3</v>
      </c>
      <c r="D65" s="46">
        <v>28.4925</v>
      </c>
      <c r="E65" s="45">
        <f t="shared" si="5"/>
        <v>7</v>
      </c>
      <c r="F65" s="44"/>
    </row>
    <row r="66" spans="1:6" ht="12.75" customHeight="1" x14ac:dyDescent="0.2">
      <c r="A66" s="46" t="s">
        <v>186</v>
      </c>
      <c r="B66" s="46">
        <v>192</v>
      </c>
      <c r="C66" s="45">
        <f t="shared" si="4"/>
        <v>5.9130559042479148E-3</v>
      </c>
      <c r="D66" s="46">
        <v>108.24</v>
      </c>
      <c r="E66" s="45">
        <f t="shared" si="5"/>
        <v>0.77383592017738367</v>
      </c>
      <c r="F66" s="44"/>
    </row>
    <row r="67" spans="1:6" ht="12.75" customHeight="1" x14ac:dyDescent="0.2">
      <c r="A67" s="46" t="s">
        <v>185</v>
      </c>
      <c r="B67" s="46">
        <v>60</v>
      </c>
      <c r="C67" s="45">
        <f t="shared" si="4"/>
        <v>1.8478299700774733E-3</v>
      </c>
      <c r="D67" s="46">
        <v>43.25</v>
      </c>
      <c r="E67" s="45">
        <f t="shared" si="5"/>
        <v>0.38728323699421963</v>
      </c>
      <c r="F67" s="44"/>
    </row>
    <row r="68" spans="1:6" ht="12.75" customHeight="1" x14ac:dyDescent="0.2">
      <c r="A68" s="46" t="s">
        <v>184</v>
      </c>
      <c r="B68" s="46">
        <v>906.82</v>
      </c>
      <c r="C68" s="45">
        <f t="shared" si="4"/>
        <v>2.7927486224427575E-2</v>
      </c>
      <c r="D68" s="46">
        <v>515.11500000000001</v>
      </c>
      <c r="E68" s="45">
        <f t="shared" si="5"/>
        <v>0.76042242994282838</v>
      </c>
      <c r="F68" s="44"/>
    </row>
    <row r="69" spans="1:6" ht="12.75" customHeight="1" x14ac:dyDescent="0.2">
      <c r="A69" s="46" t="s">
        <v>183</v>
      </c>
      <c r="B69" s="46">
        <v>178.53</v>
      </c>
      <c r="C69" s="45">
        <f t="shared" si="4"/>
        <v>5.4982180759655221E-3</v>
      </c>
      <c r="D69" s="46">
        <v>128.63249999999999</v>
      </c>
      <c r="E69" s="45">
        <f t="shared" si="5"/>
        <v>0.38790741064660961</v>
      </c>
      <c r="F69" s="44"/>
    </row>
    <row r="70" spans="1:6" ht="12.75" customHeight="1" x14ac:dyDescent="0.2">
      <c r="A70" s="46" t="s">
        <v>182</v>
      </c>
      <c r="B70" s="46">
        <v>93.2</v>
      </c>
      <c r="C70" s="45">
        <f t="shared" si="4"/>
        <v>2.8702958868536753E-3</v>
      </c>
      <c r="D70" s="46">
        <v>1977.75</v>
      </c>
      <c r="E70" s="45">
        <f t="shared" si="5"/>
        <v>-0.95287574263683472</v>
      </c>
      <c r="F70" s="44"/>
    </row>
    <row r="71" spans="1:6" ht="12.75" customHeight="1" x14ac:dyDescent="0.2">
      <c r="A71" s="46" t="s">
        <v>181</v>
      </c>
      <c r="B71" s="46">
        <v>1622.02</v>
      </c>
      <c r="C71" s="45">
        <f t="shared" si="4"/>
        <v>4.9953619467751051E-2</v>
      </c>
      <c r="D71" s="46">
        <v>930.48374999999999</v>
      </c>
      <c r="E71" s="45">
        <f t="shared" si="5"/>
        <v>0.74320078131402079</v>
      </c>
      <c r="F71" s="44"/>
    </row>
    <row r="72" spans="1:6" ht="12.75" customHeight="1" x14ac:dyDescent="0.2">
      <c r="A72" s="46" t="s">
        <v>180</v>
      </c>
      <c r="B72" s="46">
        <v>0</v>
      </c>
      <c r="C72" s="45">
        <f t="shared" si="4"/>
        <v>0</v>
      </c>
      <c r="D72" s="46">
        <v>-2.6412499999999999</v>
      </c>
      <c r="E72" s="45">
        <f t="shared" si="5"/>
        <v>1</v>
      </c>
      <c r="F72" s="44"/>
    </row>
    <row r="73" spans="1:6" ht="12.75" customHeight="1" x14ac:dyDescent="0.2">
      <c r="A73" s="46" t="s">
        <v>275</v>
      </c>
      <c r="B73" s="46">
        <v>-46.67</v>
      </c>
      <c r="C73" s="45">
        <f t="shared" si="4"/>
        <v>-1.4373037450585947E-3</v>
      </c>
      <c r="D73" s="46">
        <v>0</v>
      </c>
      <c r="E73" s="45" t="str">
        <f t="shared" si="5"/>
        <v/>
      </c>
      <c r="F73" s="44"/>
    </row>
    <row r="74" spans="1:6" ht="12.75" customHeight="1" x14ac:dyDescent="0.2">
      <c r="A74" s="46" t="s">
        <v>179</v>
      </c>
      <c r="B74" s="46">
        <v>6468.38</v>
      </c>
      <c r="C74" s="45">
        <f t="shared" si="4"/>
        <v>0.19920777369749545</v>
      </c>
      <c r="D74" s="46">
        <v>5246.7574999999997</v>
      </c>
      <c r="E74" s="45">
        <f t="shared" si="5"/>
        <v>0.23283380259141012</v>
      </c>
      <c r="F74" s="44"/>
    </row>
    <row r="75" spans="1:6" ht="12.75" customHeight="1" x14ac:dyDescent="0.2">
      <c r="A75" s="46" t="s">
        <v>178</v>
      </c>
      <c r="B75" s="46">
        <v>0</v>
      </c>
      <c r="C75" s="45">
        <f t="shared" si="4"/>
        <v>0</v>
      </c>
      <c r="D75" s="46">
        <v>352.5</v>
      </c>
      <c r="E75" s="45">
        <f t="shared" si="5"/>
        <v>-1</v>
      </c>
      <c r="F75" s="44"/>
    </row>
    <row r="76" spans="1:6" ht="12.75" customHeight="1" x14ac:dyDescent="0.2">
      <c r="A76" s="46" t="s">
        <v>177</v>
      </c>
      <c r="B76" s="46">
        <v>2.65</v>
      </c>
      <c r="C76" s="45">
        <f t="shared" si="4"/>
        <v>8.1612490345088403E-5</v>
      </c>
      <c r="D76" s="46">
        <v>255.99250000000001</v>
      </c>
      <c r="E76" s="45">
        <f t="shared" si="5"/>
        <v>-0.98964813422268227</v>
      </c>
      <c r="F76" s="44"/>
    </row>
    <row r="77" spans="1:6" ht="12.75" customHeight="1" x14ac:dyDescent="0.2">
      <c r="A77" s="46" t="s">
        <v>176</v>
      </c>
      <c r="B77" s="46">
        <v>781.76</v>
      </c>
      <c r="C77" s="45">
        <f t="shared" si="4"/>
        <v>2.4075992623462758E-2</v>
      </c>
      <c r="D77" s="46">
        <v>64.532499999999999</v>
      </c>
      <c r="E77" s="45">
        <f t="shared" si="5"/>
        <v>11.114206020222369</v>
      </c>
      <c r="F77" s="44"/>
    </row>
    <row r="78" spans="1:6" ht="12.75" customHeight="1" x14ac:dyDescent="0.2">
      <c r="A78" s="46" t="s">
        <v>175</v>
      </c>
      <c r="B78" s="46">
        <v>-201.03</v>
      </c>
      <c r="C78" s="45">
        <f t="shared" si="4"/>
        <v>-6.1911543147445741E-3</v>
      </c>
      <c r="D78" s="46">
        <v>-25.12875</v>
      </c>
      <c r="E78" s="45">
        <f t="shared" si="5"/>
        <v>-7</v>
      </c>
      <c r="F78" s="44"/>
    </row>
    <row r="79" spans="1:6" ht="12.75" customHeight="1" x14ac:dyDescent="0.2">
      <c r="A79" s="46" t="s">
        <v>174</v>
      </c>
      <c r="B79" s="46">
        <v>2500</v>
      </c>
      <c r="C79" s="45">
        <f t="shared" si="4"/>
        <v>7.6992915419894725E-2</v>
      </c>
      <c r="D79" s="46">
        <v>1753.9649999999999</v>
      </c>
      <c r="E79" s="45">
        <f t="shared" si="5"/>
        <v>0.42534201081549522</v>
      </c>
      <c r="F79" s="44"/>
    </row>
    <row r="80" spans="1:6" ht="12.75" customHeight="1" x14ac:dyDescent="0.2">
      <c r="A80" s="46" t="s">
        <v>173</v>
      </c>
      <c r="B80" s="46">
        <v>-0.02</v>
      </c>
      <c r="C80" s="45">
        <f t="shared" si="4"/>
        <v>-6.1594332335915778E-7</v>
      </c>
      <c r="D80" s="46">
        <v>-7.8750000000000001E-2</v>
      </c>
      <c r="E80" s="45">
        <f t="shared" si="5"/>
        <v>0.74603174603174593</v>
      </c>
      <c r="F80" s="44"/>
    </row>
    <row r="81" spans="1:6" ht="12.75" customHeight="1" x14ac:dyDescent="0.2">
      <c r="A81" s="46" t="s">
        <v>30</v>
      </c>
      <c r="B81" s="46">
        <v>1998.75</v>
      </c>
      <c r="C81" s="45">
        <f t="shared" si="4"/>
        <v>6.1555835878205831E-2</v>
      </c>
      <c r="D81" s="46">
        <v>3418.50875</v>
      </c>
      <c r="E81" s="45">
        <f t="shared" si="5"/>
        <v>-0.41531523065430209</v>
      </c>
      <c r="F81" s="44"/>
    </row>
    <row r="82" spans="1:6" ht="12.75" customHeight="1" x14ac:dyDescent="0.2">
      <c r="A82" s="53" t="s">
        <v>172</v>
      </c>
      <c r="B82" s="52">
        <f>SUM(B27:B81)</f>
        <v>31254.420000000002</v>
      </c>
      <c r="C82" s="51">
        <f t="shared" si="4"/>
        <v>0.96254756622314641</v>
      </c>
      <c r="D82" s="52">
        <f>SUM(D27:D81)</f>
        <v>32524.221250000002</v>
      </c>
      <c r="E82" s="51">
        <f t="shared" si="5"/>
        <v>-3.9041711106303591E-2</v>
      </c>
      <c r="F82" s="44"/>
    </row>
    <row r="84" spans="1:6" ht="12.75" customHeight="1" thickBot="1" x14ac:dyDescent="0.25">
      <c r="A84" s="50" t="s">
        <v>171</v>
      </c>
      <c r="B84" s="49">
        <f>(0+(B24))-(0+(B82))</f>
        <v>1216.0999999999949</v>
      </c>
      <c r="C84" s="48">
        <f>IF(ISERROR(B84/32470.52),"",B84/32470.52)</f>
        <v>3.7452433776853429E-2</v>
      </c>
      <c r="D84" s="49">
        <f>(0+(D24))-(0+(D82))</f>
        <v>99.222499999999854</v>
      </c>
      <c r="E84" s="48">
        <f>IF(ISERROR(IF(B84&gt;D84,ABS(B84-D84)/ABS(D84),0-ABS((B84-D84)/ABS(D84)))),"",IF(B84&gt;D84,ABS(B84-D84)/ABS(D84),0-ABS((B84-D84)/ABS(D84))))</f>
        <v>11.256292675552388</v>
      </c>
      <c r="F84" s="44"/>
    </row>
    <row r="86" spans="1:6" ht="12.75" customHeight="1" x14ac:dyDescent="0.2">
      <c r="A86" s="47" t="s">
        <v>170</v>
      </c>
    </row>
    <row r="87" spans="1:6" ht="12.75" customHeight="1" x14ac:dyDescent="0.2">
      <c r="A87" s="46" t="s">
        <v>169</v>
      </c>
      <c r="B87" s="46">
        <v>0</v>
      </c>
      <c r="C87" s="45">
        <f>IF(ISERROR(B87/32470.52),"",B87/32470.52)</f>
        <v>0</v>
      </c>
      <c r="D87" s="46">
        <v>-20.831250000000001</v>
      </c>
      <c r="E87" s="45">
        <f>IF(ISERROR(IF(B87&gt;D87,ABS(B87-D87)/ABS(D87),0-ABS((B87-D87)/ABS(D87)))),"",IF(B87&gt;D87,ABS(B87-D87)/ABS(D87),0-ABS((B87-D87)/ABS(D87))))</f>
        <v>1</v>
      </c>
      <c r="F87" s="44"/>
    </row>
    <row r="88" spans="1:6" ht="12.75" customHeight="1" x14ac:dyDescent="0.2">
      <c r="A88" s="46" t="s">
        <v>167</v>
      </c>
      <c r="B88" s="46">
        <v>-122.16</v>
      </c>
      <c r="C88" s="45">
        <f>IF(ISERROR(B88/32470.52),"",B88/32470.52)</f>
        <v>-3.7621818190777356E-3</v>
      </c>
      <c r="D88" s="46">
        <v>-122.16</v>
      </c>
      <c r="E88" s="45">
        <f>IF(ISERROR(IF(B88&gt;D88,ABS(B88-D88)/ABS(D88),0-ABS((B88-D88)/ABS(D88)))),"",IF(B88&gt;D88,ABS(B88-D88)/ABS(D88),0-ABS((B88-D88)/ABS(D88))))</f>
        <v>0</v>
      </c>
      <c r="F88" s="44"/>
    </row>
    <row r="89" spans="1:6" ht="12.75" customHeight="1" x14ac:dyDescent="0.2">
      <c r="A89" s="46" t="s">
        <v>166</v>
      </c>
      <c r="B89" s="46">
        <v>-125</v>
      </c>
      <c r="C89" s="45">
        <f>IF(ISERROR(B89/32470.52),"",B89/32470.52)</f>
        <v>-3.849645770994736E-3</v>
      </c>
      <c r="D89" s="46">
        <v>-125</v>
      </c>
      <c r="E89" s="45">
        <f>IF(ISERROR(IF(B89&gt;D89,ABS(B89-D89)/ABS(D89),0-ABS((B89-D89)/ABS(D89)))),"",IF(B89&gt;D89,ABS(B89-D89)/ABS(D89),0-ABS((B89-D89)/ABS(D89))))</f>
        <v>0</v>
      </c>
      <c r="F89" s="44"/>
    </row>
    <row r="90" spans="1:6" ht="12.75" customHeight="1" x14ac:dyDescent="0.2">
      <c r="A90" s="53" t="s">
        <v>165</v>
      </c>
      <c r="B90" s="52">
        <f>SUM(B87:B89)</f>
        <v>-247.16</v>
      </c>
      <c r="C90" s="51">
        <f>IF(ISERROR(B90/32470.52),"",B90/32470.52)</f>
        <v>-7.6118275900724716E-3</v>
      </c>
      <c r="D90" s="52">
        <f>SUM(D87:D89)</f>
        <v>-267.99125000000004</v>
      </c>
      <c r="E90" s="51">
        <f>IF(ISERROR(IF(B90&gt;D90,ABS(B90-D90)/ABS(D90),0-ABS((B90-D90)/ABS(D90)))),"",IF(B90&gt;D90,ABS(B90-D90)/ABS(D90),0-ABS((B90-D90)/ABS(D90))))</f>
        <v>7.7731082637959401E-2</v>
      </c>
      <c r="F90" s="44"/>
    </row>
    <row r="92" spans="1:6" ht="12.75" customHeight="1" x14ac:dyDescent="0.2">
      <c r="A92" s="46"/>
      <c r="B92" s="46"/>
      <c r="C92" s="45"/>
      <c r="D92" s="46"/>
      <c r="E92" s="45"/>
      <c r="F92" s="44"/>
    </row>
    <row r="93" spans="1:6" ht="12.75" customHeight="1" thickBot="1" x14ac:dyDescent="0.25">
      <c r="A93" s="50" t="s">
        <v>164</v>
      </c>
      <c r="B93" s="49">
        <f>(0+(B84)+(B90)+(0))-(0)</f>
        <v>968.93999999999494</v>
      </c>
      <c r="C93" s="48">
        <f>IF(ISERROR(B93/32470.52),"",B93/32470.52)</f>
        <v>2.9840606186780961E-2</v>
      </c>
      <c r="D93" s="49">
        <f>(0+(D84)+(D90)+(0))-(0)</f>
        <v>-168.76875000000018</v>
      </c>
      <c r="E93" s="48">
        <f>IF(ISERROR(IF(B93&gt;D93,ABS(B93-D93)/ABS(D93),0-ABS((B93-D93)/ABS(D93)))),"",IF(B93&gt;D93,ABS(B93-D93)/ABS(D93),0-ABS((B93-D93)/ABS(D93))))</f>
        <v>6.7412287523608132</v>
      </c>
      <c r="F93" s="44"/>
    </row>
    <row r="95" spans="1:6" ht="12.75" customHeight="1" x14ac:dyDescent="0.2">
      <c r="A95" s="47" t="s">
        <v>163</v>
      </c>
    </row>
    <row r="96" spans="1:6" ht="12.75" customHeight="1" x14ac:dyDescent="0.2">
      <c r="A96" s="46" t="s">
        <v>162</v>
      </c>
      <c r="B96" s="46">
        <v>-26517.15</v>
      </c>
      <c r="C96" s="45"/>
      <c r="D96" s="46"/>
      <c r="E96" s="45"/>
      <c r="F96" s="44"/>
    </row>
    <row r="97" spans="1:6" ht="12.75" customHeight="1" x14ac:dyDescent="0.2">
      <c r="A97" s="46" t="s">
        <v>161</v>
      </c>
      <c r="B97" s="46">
        <f>B93</f>
        <v>968.93999999999494</v>
      </c>
      <c r="C97" s="45"/>
      <c r="D97" s="46"/>
      <c r="E97" s="45"/>
      <c r="F97" s="44"/>
    </row>
    <row r="98" spans="1:6" ht="12.75" customHeight="1" x14ac:dyDescent="0.2">
      <c r="A98" s="46" t="s">
        <v>160</v>
      </c>
      <c r="B98" s="46">
        <f>B96+B97</f>
        <v>-25548.210000000006</v>
      </c>
      <c r="C98" s="45"/>
      <c r="D98" s="46"/>
      <c r="E98" s="45"/>
      <c r="F98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F99"/>
  <sheetViews>
    <sheetView workbookViewId="0">
      <selection activeCell="E10" sqref="E10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274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273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245</v>
      </c>
      <c r="B9" s="46">
        <v>0</v>
      </c>
      <c r="C9" s="45">
        <f t="shared" ref="C9:C24" si="0">IF(ISERROR(B9/28843.4),"",B9/28843.4)</f>
        <v>0</v>
      </c>
      <c r="D9" s="46">
        <v>563.72222222222217</v>
      </c>
      <c r="E9" s="45">
        <f t="shared" ref="E9:E24" si="1">IF(ISERROR(IF(B9&gt;D9,ABS(B9-D9)/ABS(D9),0-ABS((B9-D9)/ABS(D9)))),"",IF(B9&gt;D9,ABS(B9-D9)/ABS(D9),0-ABS((B9-D9)/ABS(D9))))</f>
        <v>-1</v>
      </c>
      <c r="F9" s="44"/>
    </row>
    <row r="10" spans="1:6" ht="12.75" customHeight="1" x14ac:dyDescent="0.2">
      <c r="A10" s="46" t="s">
        <v>244</v>
      </c>
      <c r="B10" s="46">
        <v>0</v>
      </c>
      <c r="C10" s="45">
        <f t="shared" si="0"/>
        <v>0</v>
      </c>
      <c r="D10" s="46">
        <v>307.09888888888889</v>
      </c>
      <c r="E10" s="45">
        <f t="shared" si="1"/>
        <v>-1</v>
      </c>
      <c r="F10" s="44"/>
    </row>
    <row r="11" spans="1:6" ht="12.75" customHeight="1" x14ac:dyDescent="0.2">
      <c r="A11" s="46" t="s">
        <v>243</v>
      </c>
      <c r="B11" s="46">
        <v>8221.08</v>
      </c>
      <c r="C11" s="45">
        <f t="shared" si="0"/>
        <v>0.28502465035328706</v>
      </c>
      <c r="D11" s="46">
        <v>7813.2555555555555</v>
      </c>
      <c r="E11" s="45">
        <f t="shared" si="1"/>
        <v>5.2196480909224068E-2</v>
      </c>
      <c r="F11" s="44"/>
    </row>
    <row r="12" spans="1:6" ht="12.75" customHeight="1" x14ac:dyDescent="0.2">
      <c r="A12" s="46" t="s">
        <v>242</v>
      </c>
      <c r="B12" s="46">
        <v>11138.04</v>
      </c>
      <c r="C12" s="45">
        <f t="shared" si="0"/>
        <v>0.38615558498651337</v>
      </c>
      <c r="D12" s="46">
        <v>11586.862222222222</v>
      </c>
      <c r="E12" s="45">
        <f t="shared" si="1"/>
        <v>-3.8735441365776627E-2</v>
      </c>
      <c r="F12" s="44"/>
    </row>
    <row r="13" spans="1:6" ht="12.75" customHeight="1" x14ac:dyDescent="0.2">
      <c r="A13" s="46" t="s">
        <v>241</v>
      </c>
      <c r="B13" s="46">
        <v>108.6</v>
      </c>
      <c r="C13" s="45">
        <f t="shared" si="0"/>
        <v>3.7651594472218942E-3</v>
      </c>
      <c r="D13" s="46">
        <v>24.066666666666666</v>
      </c>
      <c r="E13" s="45">
        <f t="shared" si="1"/>
        <v>3.5124653739612186</v>
      </c>
      <c r="F13" s="44"/>
    </row>
    <row r="14" spans="1:6" ht="12.75" customHeight="1" x14ac:dyDescent="0.2">
      <c r="A14" s="46" t="s">
        <v>240</v>
      </c>
      <c r="B14" s="46">
        <v>780</v>
      </c>
      <c r="C14" s="45">
        <f t="shared" si="0"/>
        <v>2.7042581665129628E-2</v>
      </c>
      <c r="D14" s="46">
        <v>156</v>
      </c>
      <c r="E14" s="45">
        <f t="shared" si="1"/>
        <v>4</v>
      </c>
      <c r="F14" s="44"/>
    </row>
    <row r="15" spans="1:6" ht="12.75" customHeight="1" x14ac:dyDescent="0.2">
      <c r="A15" s="46" t="s">
        <v>239</v>
      </c>
      <c r="B15" s="46">
        <v>397.68</v>
      </c>
      <c r="C15" s="45">
        <f t="shared" si="0"/>
        <v>1.3787556252036861E-2</v>
      </c>
      <c r="D15" s="46">
        <v>2260.6277777777777</v>
      </c>
      <c r="E15" s="45">
        <f t="shared" si="1"/>
        <v>-0.82408426371239063</v>
      </c>
      <c r="F15" s="44"/>
    </row>
    <row r="16" spans="1:6" ht="12.75" customHeight="1" x14ac:dyDescent="0.2">
      <c r="A16" s="46" t="s">
        <v>238</v>
      </c>
      <c r="B16" s="46">
        <v>1768</v>
      </c>
      <c r="C16" s="45">
        <f t="shared" si="0"/>
        <v>6.1296518440960492E-2</v>
      </c>
      <c r="D16" s="46">
        <v>2591.4444444444443</v>
      </c>
      <c r="E16" s="45">
        <f t="shared" si="1"/>
        <v>-0.31775500578827764</v>
      </c>
      <c r="F16" s="44"/>
    </row>
    <row r="17" spans="1:6" ht="12.75" customHeight="1" x14ac:dyDescent="0.2">
      <c r="A17" s="46" t="s">
        <v>237</v>
      </c>
      <c r="B17" s="46">
        <v>0</v>
      </c>
      <c r="C17" s="45">
        <f t="shared" si="0"/>
        <v>0</v>
      </c>
      <c r="D17" s="46">
        <v>49.043333333333337</v>
      </c>
      <c r="E17" s="45">
        <f t="shared" si="1"/>
        <v>-1</v>
      </c>
      <c r="F17" s="44"/>
    </row>
    <row r="18" spans="1:6" ht="12.75" customHeight="1" x14ac:dyDescent="0.2">
      <c r="A18" s="46" t="s">
        <v>236</v>
      </c>
      <c r="B18" s="46">
        <v>0</v>
      </c>
      <c r="C18" s="45">
        <f t="shared" si="0"/>
        <v>0</v>
      </c>
      <c r="D18" s="46">
        <v>5.6677777777777774</v>
      </c>
      <c r="E18" s="45">
        <f t="shared" si="1"/>
        <v>-1</v>
      </c>
      <c r="F18" s="44"/>
    </row>
    <row r="19" spans="1:6" ht="12.75" customHeight="1" x14ac:dyDescent="0.2">
      <c r="A19" s="46" t="s">
        <v>235</v>
      </c>
      <c r="B19" s="46">
        <v>0</v>
      </c>
      <c r="C19" s="45">
        <f t="shared" si="0"/>
        <v>0</v>
      </c>
      <c r="D19" s="46">
        <v>105.66555555555556</v>
      </c>
      <c r="E19" s="45">
        <f t="shared" si="1"/>
        <v>-1</v>
      </c>
      <c r="F19" s="44"/>
    </row>
    <row r="20" spans="1:6" ht="12.75" customHeight="1" x14ac:dyDescent="0.2">
      <c r="A20" s="46" t="s">
        <v>234</v>
      </c>
      <c r="B20" s="46">
        <v>5671</v>
      </c>
      <c r="C20" s="45">
        <f t="shared" si="0"/>
        <v>0.19661343669608991</v>
      </c>
      <c r="D20" s="46">
        <v>5664.0777777777776</v>
      </c>
      <c r="E20" s="45">
        <f t="shared" si="1"/>
        <v>1.2221269717341845E-3</v>
      </c>
      <c r="F20" s="44"/>
    </row>
    <row r="21" spans="1:6" ht="12.75" customHeight="1" x14ac:dyDescent="0.2">
      <c r="A21" s="46" t="s">
        <v>233</v>
      </c>
      <c r="B21" s="46">
        <v>798</v>
      </c>
      <c r="C21" s="45">
        <f t="shared" si="0"/>
        <v>2.7666641242017235E-2</v>
      </c>
      <c r="D21" s="46">
        <v>955.79555555555555</v>
      </c>
      <c r="E21" s="45">
        <f t="shared" si="1"/>
        <v>-0.16509341839723976</v>
      </c>
      <c r="F21" s="44"/>
    </row>
    <row r="22" spans="1:6" ht="12.75" customHeight="1" x14ac:dyDescent="0.2">
      <c r="A22" s="46" t="s">
        <v>232</v>
      </c>
      <c r="B22" s="46">
        <v>-39</v>
      </c>
      <c r="C22" s="45">
        <f t="shared" si="0"/>
        <v>-1.3521290832564814E-3</v>
      </c>
      <c r="D22" s="46">
        <v>-28.388888888888889</v>
      </c>
      <c r="E22" s="45">
        <f t="shared" si="1"/>
        <v>-0.37377690802348335</v>
      </c>
      <c r="F22" s="44"/>
    </row>
    <row r="23" spans="1:6" ht="12.75" customHeight="1" x14ac:dyDescent="0.2">
      <c r="A23" s="46" t="s">
        <v>231</v>
      </c>
      <c r="B23" s="46">
        <v>0</v>
      </c>
      <c r="C23" s="45">
        <f t="shared" si="0"/>
        <v>0</v>
      </c>
      <c r="D23" s="46">
        <v>148.5</v>
      </c>
      <c r="E23" s="45">
        <f t="shared" si="1"/>
        <v>-1</v>
      </c>
      <c r="F23" s="44"/>
    </row>
    <row r="24" spans="1:6" ht="12.75" customHeight="1" x14ac:dyDescent="0.2">
      <c r="A24" s="53" t="s">
        <v>230</v>
      </c>
      <c r="B24" s="52">
        <f>SUM(B9:B23)</f>
        <v>28843.4</v>
      </c>
      <c r="C24" s="51">
        <f t="shared" si="0"/>
        <v>1</v>
      </c>
      <c r="D24" s="52">
        <f>SUM(D9:D23)</f>
        <v>32203.438888888886</v>
      </c>
      <c r="E24" s="51">
        <f t="shared" si="1"/>
        <v>-0.10433789076011366</v>
      </c>
      <c r="F24" s="44"/>
    </row>
    <row r="26" spans="1:6" ht="12.75" customHeight="1" x14ac:dyDescent="0.2">
      <c r="A26" s="47" t="s">
        <v>229</v>
      </c>
    </row>
    <row r="27" spans="1:6" ht="12.75" customHeight="1" x14ac:dyDescent="0.2">
      <c r="A27" s="46" t="s">
        <v>227</v>
      </c>
      <c r="B27" s="46">
        <v>0</v>
      </c>
      <c r="C27" s="45">
        <f t="shared" ref="C27:C58" si="2">IF(ISERROR(B27/28843.4),"",B27/28843.4)</f>
        <v>0</v>
      </c>
      <c r="D27" s="46">
        <v>158.16</v>
      </c>
      <c r="E27" s="45">
        <f t="shared" ref="E27:E58" si="3">IF(ISERROR(IF(B27&gt;D27,ABS(B27-D27)/ABS(D27),0-ABS((B27-D27)/ABS(D27)))),"",IF(B27&gt;D27,ABS(B27-D27)/ABS(D27),0-ABS((B27-D27)/ABS(D27))))</f>
        <v>-1</v>
      </c>
      <c r="F27" s="44"/>
    </row>
    <row r="28" spans="1:6" ht="12.75" customHeight="1" x14ac:dyDescent="0.2">
      <c r="A28" s="46" t="s">
        <v>226</v>
      </c>
      <c r="B28" s="46">
        <v>39.4</v>
      </c>
      <c r="C28" s="45">
        <f t="shared" si="2"/>
        <v>1.3659970738539838E-3</v>
      </c>
      <c r="D28" s="46">
        <v>91.326666666666668</v>
      </c>
      <c r="E28" s="45">
        <f t="shared" si="3"/>
        <v>-0.56858164829549607</v>
      </c>
      <c r="F28" s="44"/>
    </row>
    <row r="29" spans="1:6" ht="12.75" customHeight="1" x14ac:dyDescent="0.2">
      <c r="A29" s="46" t="s">
        <v>225</v>
      </c>
      <c r="B29" s="46">
        <v>0</v>
      </c>
      <c r="C29" s="45">
        <f t="shared" si="2"/>
        <v>0</v>
      </c>
      <c r="D29" s="46">
        <v>93.11</v>
      </c>
      <c r="E29" s="45">
        <f t="shared" si="3"/>
        <v>-1</v>
      </c>
      <c r="F29" s="44"/>
    </row>
    <row r="30" spans="1:6" ht="12.75" customHeight="1" x14ac:dyDescent="0.2">
      <c r="A30" s="46" t="s">
        <v>224</v>
      </c>
      <c r="B30" s="46">
        <v>435.6</v>
      </c>
      <c r="C30" s="45">
        <f t="shared" si="2"/>
        <v>1.5102241760680086E-2</v>
      </c>
      <c r="D30" s="46">
        <v>441.11888888888888</v>
      </c>
      <c r="E30" s="45">
        <f t="shared" si="3"/>
        <v>-1.2511114413599679E-2</v>
      </c>
      <c r="F30" s="44"/>
    </row>
    <row r="31" spans="1:6" ht="12.75" customHeight="1" x14ac:dyDescent="0.2">
      <c r="A31" s="46" t="s">
        <v>223</v>
      </c>
      <c r="B31" s="46">
        <v>585.42999999999995</v>
      </c>
      <c r="C31" s="45">
        <f t="shared" si="2"/>
        <v>2.0296844338739534E-2</v>
      </c>
      <c r="D31" s="46">
        <v>270.43111111111114</v>
      </c>
      <c r="E31" s="45">
        <f t="shared" si="3"/>
        <v>1.1648027018587601</v>
      </c>
      <c r="F31" s="44"/>
    </row>
    <row r="32" spans="1:6" ht="12.75" customHeight="1" x14ac:dyDescent="0.2">
      <c r="A32" s="46" t="s">
        <v>222</v>
      </c>
      <c r="B32" s="46">
        <v>0</v>
      </c>
      <c r="C32" s="45">
        <f t="shared" si="2"/>
        <v>0</v>
      </c>
      <c r="D32" s="46">
        <v>8.1955555555555559</v>
      </c>
      <c r="E32" s="45">
        <f t="shared" si="3"/>
        <v>-1</v>
      </c>
      <c r="F32" s="44"/>
    </row>
    <row r="33" spans="1:6" ht="12.75" customHeight="1" x14ac:dyDescent="0.2">
      <c r="A33" s="46" t="s">
        <v>221</v>
      </c>
      <c r="B33" s="46">
        <v>162</v>
      </c>
      <c r="C33" s="45">
        <f t="shared" si="2"/>
        <v>5.6165361919884617E-3</v>
      </c>
      <c r="D33" s="46">
        <v>160.05555555555554</v>
      </c>
      <c r="E33" s="45">
        <f t="shared" si="3"/>
        <v>1.2148559527941766E-2</v>
      </c>
      <c r="F33" s="44"/>
    </row>
    <row r="34" spans="1:6" ht="12.75" customHeight="1" x14ac:dyDescent="0.2">
      <c r="A34" s="46" t="s">
        <v>219</v>
      </c>
      <c r="B34" s="46">
        <v>0</v>
      </c>
      <c r="C34" s="45">
        <f t="shared" si="2"/>
        <v>0</v>
      </c>
      <c r="D34" s="46">
        <v>290.26222222222225</v>
      </c>
      <c r="E34" s="45">
        <f t="shared" si="3"/>
        <v>-1</v>
      </c>
      <c r="F34" s="44"/>
    </row>
    <row r="35" spans="1:6" ht="12.75" customHeight="1" x14ac:dyDescent="0.2">
      <c r="A35" s="46" t="s">
        <v>218</v>
      </c>
      <c r="B35" s="46">
        <v>0</v>
      </c>
      <c r="C35" s="45">
        <f t="shared" si="2"/>
        <v>0</v>
      </c>
      <c r="D35" s="46">
        <v>4.7055555555555557</v>
      </c>
      <c r="E35" s="45">
        <f t="shared" si="3"/>
        <v>-1</v>
      </c>
      <c r="F35" s="44"/>
    </row>
    <row r="36" spans="1:6" ht="12.75" customHeight="1" x14ac:dyDescent="0.2">
      <c r="A36" s="46" t="s">
        <v>217</v>
      </c>
      <c r="B36" s="46">
        <v>1833.34</v>
      </c>
      <c r="C36" s="45">
        <f t="shared" si="2"/>
        <v>6.3561854705062509E-2</v>
      </c>
      <c r="D36" s="46">
        <v>1779.34</v>
      </c>
      <c r="E36" s="45">
        <f t="shared" si="3"/>
        <v>3.034833140377893E-2</v>
      </c>
      <c r="F36" s="44"/>
    </row>
    <row r="37" spans="1:6" ht="12.75" customHeight="1" x14ac:dyDescent="0.2">
      <c r="A37" s="46" t="s">
        <v>216</v>
      </c>
      <c r="B37" s="46">
        <v>0</v>
      </c>
      <c r="C37" s="45">
        <f t="shared" si="2"/>
        <v>0</v>
      </c>
      <c r="D37" s="46">
        <v>29.167777777777779</v>
      </c>
      <c r="E37" s="45">
        <f t="shared" si="3"/>
        <v>-1</v>
      </c>
      <c r="F37" s="44"/>
    </row>
    <row r="38" spans="1:6" ht="12.75" customHeight="1" x14ac:dyDescent="0.2">
      <c r="A38" s="46" t="s">
        <v>215</v>
      </c>
      <c r="B38" s="46">
        <v>368.74</v>
      </c>
      <c r="C38" s="45">
        <f t="shared" si="2"/>
        <v>1.2784207132307565E-2</v>
      </c>
      <c r="D38" s="46">
        <v>299.57111111111112</v>
      </c>
      <c r="E38" s="45">
        <f t="shared" si="3"/>
        <v>0.23089305451497324</v>
      </c>
      <c r="F38" s="44"/>
    </row>
    <row r="39" spans="1:6" ht="12.75" customHeight="1" x14ac:dyDescent="0.2">
      <c r="A39" s="46" t="s">
        <v>214</v>
      </c>
      <c r="B39" s="46">
        <v>198.8</v>
      </c>
      <c r="C39" s="45">
        <f t="shared" si="2"/>
        <v>6.8923913269586801E-3</v>
      </c>
      <c r="D39" s="46">
        <v>22.088888888888889</v>
      </c>
      <c r="E39" s="45">
        <f t="shared" si="3"/>
        <v>8</v>
      </c>
      <c r="F39" s="44"/>
    </row>
    <row r="40" spans="1:6" ht="12.75" customHeight="1" x14ac:dyDescent="0.2">
      <c r="A40" s="46" t="s">
        <v>213</v>
      </c>
      <c r="B40" s="46">
        <v>7.5</v>
      </c>
      <c r="C40" s="45">
        <f t="shared" si="2"/>
        <v>2.600248237031695E-4</v>
      </c>
      <c r="D40" s="46">
        <v>27.632222222222222</v>
      </c>
      <c r="E40" s="45">
        <f t="shared" si="3"/>
        <v>-0.72857774739635695</v>
      </c>
      <c r="F40" s="44"/>
    </row>
    <row r="41" spans="1:6" ht="12.75" customHeight="1" x14ac:dyDescent="0.2">
      <c r="A41" s="46" t="s">
        <v>212</v>
      </c>
      <c r="B41" s="46">
        <v>0</v>
      </c>
      <c r="C41" s="45">
        <f t="shared" si="2"/>
        <v>0</v>
      </c>
      <c r="D41" s="46">
        <v>49.866666666666667</v>
      </c>
      <c r="E41" s="45">
        <f t="shared" si="3"/>
        <v>-1</v>
      </c>
      <c r="F41" s="44"/>
    </row>
    <row r="42" spans="1:6" ht="12.75" customHeight="1" x14ac:dyDescent="0.2">
      <c r="A42" s="46" t="s">
        <v>211</v>
      </c>
      <c r="B42" s="46">
        <v>82.64</v>
      </c>
      <c r="C42" s="45">
        <f t="shared" si="2"/>
        <v>2.8651268574439903E-3</v>
      </c>
      <c r="D42" s="46">
        <v>116.59</v>
      </c>
      <c r="E42" s="45">
        <f t="shared" si="3"/>
        <v>-0.2911913543185522</v>
      </c>
      <c r="F42" s="44"/>
    </row>
    <row r="43" spans="1:6" ht="12.75" customHeight="1" x14ac:dyDescent="0.2">
      <c r="A43" s="46" t="s">
        <v>210</v>
      </c>
      <c r="B43" s="46">
        <v>363.75</v>
      </c>
      <c r="C43" s="45">
        <f t="shared" si="2"/>
        <v>1.2611203949603722E-2</v>
      </c>
      <c r="D43" s="46">
        <v>271.5</v>
      </c>
      <c r="E43" s="45">
        <f t="shared" si="3"/>
        <v>0.3397790055248619</v>
      </c>
      <c r="F43" s="44"/>
    </row>
    <row r="44" spans="1:6" ht="12.75" customHeight="1" x14ac:dyDescent="0.2">
      <c r="A44" s="46" t="s">
        <v>209</v>
      </c>
      <c r="B44" s="46">
        <v>95.2</v>
      </c>
      <c r="C44" s="45">
        <f t="shared" si="2"/>
        <v>3.3005817622055651E-3</v>
      </c>
      <c r="D44" s="46">
        <v>116.84444444444445</v>
      </c>
      <c r="E44" s="45">
        <f t="shared" si="3"/>
        <v>-0.18524153670597185</v>
      </c>
      <c r="F44" s="44"/>
    </row>
    <row r="45" spans="1:6" ht="12.75" customHeight="1" x14ac:dyDescent="0.2">
      <c r="A45" s="46" t="s">
        <v>208</v>
      </c>
      <c r="B45" s="46">
        <v>47.55</v>
      </c>
      <c r="C45" s="45">
        <f t="shared" si="2"/>
        <v>1.6485573822780945E-3</v>
      </c>
      <c r="D45" s="46">
        <v>98.174444444444447</v>
      </c>
      <c r="E45" s="45">
        <f t="shared" si="3"/>
        <v>-0.5156580689702005</v>
      </c>
      <c r="F45" s="44"/>
    </row>
    <row r="46" spans="1:6" ht="12.75" customHeight="1" x14ac:dyDescent="0.2">
      <c r="A46" s="46" t="s">
        <v>207</v>
      </c>
      <c r="B46" s="46">
        <v>6.15</v>
      </c>
      <c r="C46" s="45">
        <f t="shared" si="2"/>
        <v>2.1322035543659901E-4</v>
      </c>
      <c r="D46" s="46">
        <v>2.0255555555555556</v>
      </c>
      <c r="E46" s="45">
        <f t="shared" si="3"/>
        <v>2.0362040592430062</v>
      </c>
      <c r="F46" s="44"/>
    </row>
    <row r="47" spans="1:6" ht="12.75" customHeight="1" x14ac:dyDescent="0.2">
      <c r="A47" s="46" t="s">
        <v>206</v>
      </c>
      <c r="B47" s="46">
        <v>331.71</v>
      </c>
      <c r="C47" s="45">
        <f t="shared" si="2"/>
        <v>1.150037790274378E-2</v>
      </c>
      <c r="D47" s="46">
        <v>469.48777777777775</v>
      </c>
      <c r="E47" s="45">
        <f t="shared" si="3"/>
        <v>-0.29346403527248371</v>
      </c>
      <c r="F47" s="44"/>
    </row>
    <row r="48" spans="1:6" ht="12.75" customHeight="1" x14ac:dyDescent="0.2">
      <c r="A48" s="46" t="s">
        <v>205</v>
      </c>
      <c r="B48" s="46">
        <v>0</v>
      </c>
      <c r="C48" s="45">
        <f t="shared" si="2"/>
        <v>0</v>
      </c>
      <c r="D48" s="46">
        <v>0.26666666666666666</v>
      </c>
      <c r="E48" s="45">
        <f t="shared" si="3"/>
        <v>-1</v>
      </c>
      <c r="F48" s="44"/>
    </row>
    <row r="49" spans="1:6" ht="12.75" customHeight="1" x14ac:dyDescent="0.2">
      <c r="A49" s="46" t="s">
        <v>204</v>
      </c>
      <c r="B49" s="46">
        <v>99.37</v>
      </c>
      <c r="C49" s="45">
        <f t="shared" si="2"/>
        <v>3.4451555641845273E-3</v>
      </c>
      <c r="D49" s="46">
        <v>147.8411111111111</v>
      </c>
      <c r="E49" s="45">
        <f t="shared" si="3"/>
        <v>-0.32785948879051829</v>
      </c>
      <c r="F49" s="44"/>
    </row>
    <row r="50" spans="1:6" ht="12.75" customHeight="1" x14ac:dyDescent="0.2">
      <c r="A50" s="46" t="s">
        <v>203</v>
      </c>
      <c r="B50" s="46">
        <v>300</v>
      </c>
      <c r="C50" s="45">
        <f t="shared" si="2"/>
        <v>1.0400992948126781E-2</v>
      </c>
      <c r="D50" s="46">
        <v>604.98777777777775</v>
      </c>
      <c r="E50" s="45">
        <f t="shared" si="3"/>
        <v>-0.50412221367190158</v>
      </c>
      <c r="F50" s="44"/>
    </row>
    <row r="51" spans="1:6" ht="12.75" customHeight="1" x14ac:dyDescent="0.2">
      <c r="A51" s="46" t="s">
        <v>202</v>
      </c>
      <c r="B51" s="46">
        <v>130.37</v>
      </c>
      <c r="C51" s="45">
        <f t="shared" si="2"/>
        <v>4.5199248354909618E-3</v>
      </c>
      <c r="D51" s="46">
        <v>110.01555555555555</v>
      </c>
      <c r="E51" s="45">
        <f t="shared" si="3"/>
        <v>0.18501424041044709</v>
      </c>
      <c r="F51" s="44"/>
    </row>
    <row r="52" spans="1:6" ht="12.75" customHeight="1" x14ac:dyDescent="0.2">
      <c r="A52" s="46" t="s">
        <v>201</v>
      </c>
      <c r="B52" s="46">
        <v>52.85</v>
      </c>
      <c r="C52" s="45">
        <f t="shared" si="2"/>
        <v>1.8323082576950013E-3</v>
      </c>
      <c r="D52" s="46">
        <v>60.885555555555555</v>
      </c>
      <c r="E52" s="45">
        <f t="shared" si="3"/>
        <v>-0.13197802799423325</v>
      </c>
      <c r="F52" s="44"/>
    </row>
    <row r="53" spans="1:6" ht="12.75" customHeight="1" x14ac:dyDescent="0.2">
      <c r="A53" s="46" t="s">
        <v>200</v>
      </c>
      <c r="B53" s="46">
        <v>79.94</v>
      </c>
      <c r="C53" s="45">
        <f t="shared" si="2"/>
        <v>2.7715179209108496E-3</v>
      </c>
      <c r="D53" s="46">
        <v>84.433333333333337</v>
      </c>
      <c r="E53" s="45">
        <f t="shared" si="3"/>
        <v>-5.3217528622187198E-2</v>
      </c>
      <c r="F53" s="44"/>
    </row>
    <row r="54" spans="1:6" ht="12.75" customHeight="1" x14ac:dyDescent="0.2">
      <c r="A54" s="46" t="s">
        <v>199</v>
      </c>
      <c r="B54" s="46">
        <v>0</v>
      </c>
      <c r="C54" s="45">
        <f t="shared" si="2"/>
        <v>0</v>
      </c>
      <c r="D54" s="46">
        <v>44.444444444444443</v>
      </c>
      <c r="E54" s="45">
        <f t="shared" si="3"/>
        <v>-1</v>
      </c>
      <c r="F54" s="44"/>
    </row>
    <row r="55" spans="1:6" ht="12.75" customHeight="1" x14ac:dyDescent="0.2">
      <c r="A55" s="46" t="s">
        <v>198</v>
      </c>
      <c r="B55" s="46">
        <v>2.85</v>
      </c>
      <c r="C55" s="45">
        <f t="shared" si="2"/>
        <v>9.8809433007204415E-5</v>
      </c>
      <c r="D55" s="46">
        <v>15.355555555555556</v>
      </c>
      <c r="E55" s="45">
        <f t="shared" si="3"/>
        <v>-0.81439942112879882</v>
      </c>
      <c r="F55" s="44"/>
    </row>
    <row r="56" spans="1:6" ht="12.75" customHeight="1" x14ac:dyDescent="0.2">
      <c r="A56" s="46" t="s">
        <v>197</v>
      </c>
      <c r="B56" s="46">
        <v>0</v>
      </c>
      <c r="C56" s="45">
        <f t="shared" si="2"/>
        <v>0</v>
      </c>
      <c r="D56" s="46">
        <v>128</v>
      </c>
      <c r="E56" s="45">
        <f t="shared" si="3"/>
        <v>-1</v>
      </c>
      <c r="F56" s="44"/>
    </row>
    <row r="57" spans="1:6" ht="12.75" customHeight="1" x14ac:dyDescent="0.2">
      <c r="A57" s="46" t="s">
        <v>196</v>
      </c>
      <c r="B57" s="46">
        <v>2025.17</v>
      </c>
      <c r="C57" s="45">
        <f t="shared" si="2"/>
        <v>7.0212596295859714E-2</v>
      </c>
      <c r="D57" s="46">
        <v>1830.9488888888889</v>
      </c>
      <c r="E57" s="45">
        <f t="shared" si="3"/>
        <v>0.10607675194525734</v>
      </c>
      <c r="F57" s="44"/>
    </row>
    <row r="58" spans="1:6" ht="12.75" customHeight="1" x14ac:dyDescent="0.2">
      <c r="A58" s="46" t="s">
        <v>195</v>
      </c>
      <c r="B58" s="46">
        <v>18.55</v>
      </c>
      <c r="C58" s="45">
        <f t="shared" si="2"/>
        <v>6.4312806395917267E-4</v>
      </c>
      <c r="D58" s="46">
        <v>165.77555555555554</v>
      </c>
      <c r="E58" s="45">
        <f t="shared" si="3"/>
        <v>-0.88810171718119535</v>
      </c>
      <c r="F58" s="44"/>
    </row>
    <row r="59" spans="1:6" ht="12.75" customHeight="1" x14ac:dyDescent="0.2">
      <c r="A59" s="46" t="s">
        <v>194</v>
      </c>
      <c r="B59" s="46">
        <v>0</v>
      </c>
      <c r="C59" s="45">
        <f t="shared" ref="C59:C82" si="4">IF(ISERROR(B59/28843.4),"",B59/28843.4)</f>
        <v>0</v>
      </c>
      <c r="D59" s="46">
        <v>-5.7833333333333332</v>
      </c>
      <c r="E59" s="45">
        <f t="shared" ref="E59:E82" si="5">IF(ISERROR(IF(B59&gt;D59,ABS(B59-D59)/ABS(D59),0-ABS((B59-D59)/ABS(D59)))),"",IF(B59&gt;D59,ABS(B59-D59)/ABS(D59),0-ABS((B59-D59)/ABS(D59))))</f>
        <v>1</v>
      </c>
      <c r="F59" s="44"/>
    </row>
    <row r="60" spans="1:6" ht="12.75" customHeight="1" x14ac:dyDescent="0.2">
      <c r="A60" s="46" t="s">
        <v>193</v>
      </c>
      <c r="B60" s="46">
        <v>650</v>
      </c>
      <c r="C60" s="45">
        <f t="shared" si="4"/>
        <v>2.2535484720941357E-2</v>
      </c>
      <c r="D60" s="46">
        <v>650</v>
      </c>
      <c r="E60" s="45">
        <f t="shared" si="5"/>
        <v>0</v>
      </c>
      <c r="F60" s="44"/>
    </row>
    <row r="61" spans="1:6" ht="12.75" customHeight="1" x14ac:dyDescent="0.2">
      <c r="A61" s="46" t="s">
        <v>192</v>
      </c>
      <c r="B61" s="46">
        <v>58.66</v>
      </c>
      <c r="C61" s="45">
        <f t="shared" si="4"/>
        <v>2.0337408211237229E-3</v>
      </c>
      <c r="D61" s="46">
        <v>144.85777777777778</v>
      </c>
      <c r="E61" s="45">
        <f t="shared" si="5"/>
        <v>-0.59505108458871536</v>
      </c>
      <c r="F61" s="44"/>
    </row>
    <row r="62" spans="1:6" ht="12.75" customHeight="1" x14ac:dyDescent="0.2">
      <c r="A62" s="46" t="s">
        <v>191</v>
      </c>
      <c r="B62" s="46">
        <v>4697.09</v>
      </c>
      <c r="C62" s="45">
        <f t="shared" si="4"/>
        <v>0.16284799988905607</v>
      </c>
      <c r="D62" s="46">
        <v>5958.9744444444441</v>
      </c>
      <c r="E62" s="45">
        <f t="shared" si="5"/>
        <v>-0.21176201646927681</v>
      </c>
      <c r="F62" s="44"/>
    </row>
    <row r="63" spans="1:6" ht="12.75" customHeight="1" x14ac:dyDescent="0.2">
      <c r="A63" s="46" t="s">
        <v>190</v>
      </c>
      <c r="B63" s="46">
        <v>0</v>
      </c>
      <c r="C63" s="45">
        <f t="shared" si="4"/>
        <v>0</v>
      </c>
      <c r="D63" s="46">
        <v>40.322222222222223</v>
      </c>
      <c r="E63" s="45">
        <f t="shared" si="5"/>
        <v>-1</v>
      </c>
      <c r="F63" s="44"/>
    </row>
    <row r="64" spans="1:6" ht="12.75" customHeight="1" x14ac:dyDescent="0.2">
      <c r="A64" s="46" t="s">
        <v>189</v>
      </c>
      <c r="B64" s="46">
        <v>2280</v>
      </c>
      <c r="C64" s="45">
        <f t="shared" si="4"/>
        <v>7.904754640576353E-2</v>
      </c>
      <c r="D64" s="46">
        <v>2533.3333333333335</v>
      </c>
      <c r="E64" s="45">
        <f t="shared" si="5"/>
        <v>-0.10000000000000005</v>
      </c>
      <c r="F64" s="44"/>
    </row>
    <row r="65" spans="1:6" ht="12.75" customHeight="1" x14ac:dyDescent="0.2">
      <c r="A65" s="46" t="s">
        <v>188</v>
      </c>
      <c r="B65" s="46">
        <v>0</v>
      </c>
      <c r="C65" s="45">
        <f t="shared" si="4"/>
        <v>0</v>
      </c>
      <c r="D65" s="46">
        <v>105.18222222222222</v>
      </c>
      <c r="E65" s="45">
        <f t="shared" si="5"/>
        <v>-1</v>
      </c>
      <c r="F65" s="44"/>
    </row>
    <row r="66" spans="1:6" ht="12.75" customHeight="1" x14ac:dyDescent="0.2">
      <c r="A66" s="46" t="s">
        <v>187</v>
      </c>
      <c r="B66" s="46">
        <v>0</v>
      </c>
      <c r="C66" s="45">
        <f t="shared" si="4"/>
        <v>0</v>
      </c>
      <c r="D66" s="46">
        <v>25.326666666666668</v>
      </c>
      <c r="E66" s="45">
        <f t="shared" si="5"/>
        <v>-1</v>
      </c>
      <c r="F66" s="44"/>
    </row>
    <row r="67" spans="1:6" ht="12.75" customHeight="1" x14ac:dyDescent="0.2">
      <c r="A67" s="46" t="s">
        <v>186</v>
      </c>
      <c r="B67" s="46">
        <v>27.06</v>
      </c>
      <c r="C67" s="45">
        <f t="shared" si="4"/>
        <v>9.3816956392103561E-4</v>
      </c>
      <c r="D67" s="46">
        <v>99.22</v>
      </c>
      <c r="E67" s="45">
        <f t="shared" si="5"/>
        <v>-0.72727272727272729</v>
      </c>
      <c r="F67" s="44"/>
    </row>
    <row r="68" spans="1:6" ht="12.75" customHeight="1" x14ac:dyDescent="0.2">
      <c r="A68" s="46" t="s">
        <v>185</v>
      </c>
      <c r="B68" s="46">
        <v>60</v>
      </c>
      <c r="C68" s="45">
        <f t="shared" si="4"/>
        <v>2.080198589625356E-3</v>
      </c>
      <c r="D68" s="46">
        <v>45.111111111111114</v>
      </c>
      <c r="E68" s="45">
        <f t="shared" si="5"/>
        <v>0.33004926108374377</v>
      </c>
      <c r="F68" s="44"/>
    </row>
    <row r="69" spans="1:6" ht="12.75" customHeight="1" x14ac:dyDescent="0.2">
      <c r="A69" s="46" t="s">
        <v>184</v>
      </c>
      <c r="B69" s="46">
        <v>898.32</v>
      </c>
      <c r="C69" s="45">
        <f t="shared" si="4"/>
        <v>3.1144733283870834E-2</v>
      </c>
      <c r="D69" s="46">
        <v>557.69333333333338</v>
      </c>
      <c r="E69" s="45">
        <f t="shared" si="5"/>
        <v>0.61077772730532909</v>
      </c>
      <c r="F69" s="44"/>
    </row>
    <row r="70" spans="1:6" ht="12.75" customHeight="1" x14ac:dyDescent="0.2">
      <c r="A70" s="46" t="s">
        <v>183</v>
      </c>
      <c r="B70" s="46">
        <v>839.76</v>
      </c>
      <c r="C70" s="45">
        <f t="shared" si="4"/>
        <v>2.9114459460396484E-2</v>
      </c>
      <c r="D70" s="46">
        <v>207.64666666666668</v>
      </c>
      <c r="E70" s="45">
        <f t="shared" si="5"/>
        <v>3.0441776094005841</v>
      </c>
      <c r="F70" s="44"/>
    </row>
    <row r="71" spans="1:6" ht="12.75" customHeight="1" x14ac:dyDescent="0.2">
      <c r="A71" s="46" t="s">
        <v>182</v>
      </c>
      <c r="B71" s="46">
        <v>1362.2</v>
      </c>
      <c r="C71" s="45">
        <f t="shared" si="4"/>
        <v>4.7227441979794338E-2</v>
      </c>
      <c r="D71" s="46">
        <v>1909.3555555555556</v>
      </c>
      <c r="E71" s="45">
        <f t="shared" si="5"/>
        <v>-0.28656556604322575</v>
      </c>
      <c r="F71" s="44"/>
    </row>
    <row r="72" spans="1:6" ht="12.75" customHeight="1" x14ac:dyDescent="0.2">
      <c r="A72" s="46" t="s">
        <v>181</v>
      </c>
      <c r="B72" s="46">
        <v>691.55</v>
      </c>
      <c r="C72" s="45">
        <f t="shared" si="4"/>
        <v>2.3976022244256916E-2</v>
      </c>
      <c r="D72" s="46">
        <v>903.93555555555554</v>
      </c>
      <c r="E72" s="45">
        <f t="shared" si="5"/>
        <v>-0.23495652344931181</v>
      </c>
      <c r="F72" s="44"/>
    </row>
    <row r="73" spans="1:6" ht="12.75" customHeight="1" x14ac:dyDescent="0.2">
      <c r="A73" s="46" t="s">
        <v>180</v>
      </c>
      <c r="B73" s="46">
        <v>6.72</v>
      </c>
      <c r="C73" s="45">
        <f t="shared" si="4"/>
        <v>2.3298224203803988E-4</v>
      </c>
      <c r="D73" s="46">
        <v>-1.6011111111111112</v>
      </c>
      <c r="E73" s="45">
        <f t="shared" si="5"/>
        <v>5.1970853573907014</v>
      </c>
      <c r="F73" s="44"/>
    </row>
    <row r="74" spans="1:6" ht="12.75" customHeight="1" x14ac:dyDescent="0.2">
      <c r="A74" s="46" t="s">
        <v>179</v>
      </c>
      <c r="B74" s="46">
        <v>5421.11</v>
      </c>
      <c r="C74" s="45">
        <f t="shared" si="4"/>
        <v>0.18794975627006522</v>
      </c>
      <c r="D74" s="46">
        <v>5266.13</v>
      </c>
      <c r="E74" s="45">
        <f t="shared" si="5"/>
        <v>2.942958111554397E-2</v>
      </c>
      <c r="F74" s="44"/>
    </row>
    <row r="75" spans="1:6" ht="12.75" customHeight="1" x14ac:dyDescent="0.2">
      <c r="A75" s="46" t="s">
        <v>178</v>
      </c>
      <c r="B75" s="46">
        <v>0</v>
      </c>
      <c r="C75" s="45">
        <f t="shared" si="4"/>
        <v>0</v>
      </c>
      <c r="D75" s="46">
        <v>313.33333333333331</v>
      </c>
      <c r="E75" s="45">
        <f t="shared" si="5"/>
        <v>-1</v>
      </c>
      <c r="F75" s="44"/>
    </row>
    <row r="76" spans="1:6" ht="12.75" customHeight="1" x14ac:dyDescent="0.2">
      <c r="A76" s="46" t="s">
        <v>177</v>
      </c>
      <c r="B76" s="46">
        <v>161.16</v>
      </c>
      <c r="C76" s="45">
        <f t="shared" si="4"/>
        <v>5.5874134117337064E-3</v>
      </c>
      <c r="D76" s="46">
        <v>245.45555555555555</v>
      </c>
      <c r="E76" s="45">
        <f t="shared" si="5"/>
        <v>-0.34342492417726678</v>
      </c>
      <c r="F76" s="44"/>
    </row>
    <row r="77" spans="1:6" ht="12.75" customHeight="1" x14ac:dyDescent="0.2">
      <c r="A77" s="46" t="s">
        <v>176</v>
      </c>
      <c r="B77" s="46">
        <v>-1059.93</v>
      </c>
      <c r="C77" s="45">
        <f t="shared" si="4"/>
        <v>-3.6747748185026734E-2</v>
      </c>
      <c r="D77" s="46">
        <v>-60.407777777777781</v>
      </c>
      <c r="E77" s="45">
        <f t="shared" si="5"/>
        <v>-16.546250482829656</v>
      </c>
      <c r="F77" s="44"/>
    </row>
    <row r="78" spans="1:6" ht="12.75" customHeight="1" x14ac:dyDescent="0.2">
      <c r="A78" s="46" t="s">
        <v>175</v>
      </c>
      <c r="B78" s="46">
        <v>-0.27</v>
      </c>
      <c r="C78" s="45">
        <f t="shared" si="4"/>
        <v>-9.3608936533141029E-6</v>
      </c>
      <c r="D78" s="46">
        <v>-22.366666666666667</v>
      </c>
      <c r="E78" s="45">
        <f t="shared" si="5"/>
        <v>0.9879284649776453</v>
      </c>
      <c r="F78" s="44"/>
    </row>
    <row r="79" spans="1:6" ht="12.75" customHeight="1" x14ac:dyDescent="0.2">
      <c r="A79" s="46" t="s">
        <v>174</v>
      </c>
      <c r="B79" s="46">
        <v>3000</v>
      </c>
      <c r="C79" s="45">
        <f t="shared" si="4"/>
        <v>0.1040099294812678</v>
      </c>
      <c r="D79" s="46">
        <v>1892.4133333333334</v>
      </c>
      <c r="E79" s="45">
        <f t="shared" si="5"/>
        <v>0.58527735308001771</v>
      </c>
      <c r="F79" s="44"/>
    </row>
    <row r="80" spans="1:6" ht="12.75" customHeight="1" x14ac:dyDescent="0.2">
      <c r="A80" s="46" t="s">
        <v>173</v>
      </c>
      <c r="B80" s="46">
        <v>0.01</v>
      </c>
      <c r="C80" s="45">
        <f t="shared" si="4"/>
        <v>3.4669976493755937E-7</v>
      </c>
      <c r="D80" s="46">
        <v>-6.8888888888888888E-2</v>
      </c>
      <c r="E80" s="45">
        <f t="shared" si="5"/>
        <v>1.1451612903225805</v>
      </c>
      <c r="F80" s="44"/>
    </row>
    <row r="81" spans="1:6" ht="12.75" customHeight="1" x14ac:dyDescent="0.2">
      <c r="A81" s="46" t="s">
        <v>30</v>
      </c>
      <c r="B81" s="46">
        <v>31</v>
      </c>
      <c r="C81" s="45">
        <f t="shared" si="4"/>
        <v>1.0747692713064341E-3</v>
      </c>
      <c r="D81" s="46">
        <v>3042.1188888888887</v>
      </c>
      <c r="E81" s="45">
        <f t="shared" si="5"/>
        <v>-0.98980973422398932</v>
      </c>
      <c r="F81" s="44"/>
    </row>
    <row r="82" spans="1:6" ht="12.75" customHeight="1" x14ac:dyDescent="0.2">
      <c r="A82" s="53" t="s">
        <v>172</v>
      </c>
      <c r="B82" s="52">
        <f>SUM(B27:B81)</f>
        <v>26391.35</v>
      </c>
      <c r="C82" s="51">
        <f t="shared" si="4"/>
        <v>0.91498748413848563</v>
      </c>
      <c r="D82" s="52">
        <f>SUM(D27:D81)</f>
        <v>31842.791111111113</v>
      </c>
      <c r="E82" s="51">
        <f t="shared" si="5"/>
        <v>-0.1711985953771781</v>
      </c>
      <c r="F82" s="44"/>
    </row>
    <row r="84" spans="1:6" ht="12.75" customHeight="1" thickBot="1" x14ac:dyDescent="0.25">
      <c r="A84" s="50" t="s">
        <v>171</v>
      </c>
      <c r="B84" s="49">
        <f>(0+(B24))-(0+(B82))</f>
        <v>2452.0500000000029</v>
      </c>
      <c r="C84" s="48">
        <f>IF(ISERROR(B84/28843.4),"",B84/28843.4)</f>
        <v>8.5012515861514343E-2</v>
      </c>
      <c r="D84" s="49">
        <f>(0+(D24))-(0+(D82))</f>
        <v>360.64777777777272</v>
      </c>
      <c r="E84" s="48">
        <f>IF(ISERROR(IF(B84&gt;D84,ABS(B84-D84)/ABS(D84),0-ABS((B84-D84)/ABS(D84)))),"",IF(B84&gt;D84,ABS(B84-D84)/ABS(D84),0-ABS((B84-D84)/ABS(D84))))</f>
        <v>5.7990159681808153</v>
      </c>
      <c r="F84" s="44"/>
    </row>
    <row r="86" spans="1:6" ht="12.75" customHeight="1" x14ac:dyDescent="0.2">
      <c r="A86" s="47" t="s">
        <v>170</v>
      </c>
    </row>
    <row r="87" spans="1:6" ht="12.75" customHeight="1" x14ac:dyDescent="0.2">
      <c r="A87" s="46" t="s">
        <v>169</v>
      </c>
      <c r="B87" s="46">
        <v>0</v>
      </c>
      <c r="C87" s="45">
        <f>IF(ISERROR(B87/28843.4),"",B87/28843.4)</f>
        <v>0</v>
      </c>
      <c r="D87" s="46">
        <v>-18.516666666666666</v>
      </c>
      <c r="E87" s="45">
        <f>IF(ISERROR(IF(B87&gt;D87,ABS(B87-D87)/ABS(D87),0-ABS((B87-D87)/ABS(D87)))),"",IF(B87&gt;D87,ABS(B87-D87)/ABS(D87),0-ABS((B87-D87)/ABS(D87))))</f>
        <v>1</v>
      </c>
      <c r="F87" s="44"/>
    </row>
    <row r="88" spans="1:6" ht="12.75" customHeight="1" x14ac:dyDescent="0.2">
      <c r="A88" s="46" t="s">
        <v>168</v>
      </c>
      <c r="B88" s="46">
        <v>-131</v>
      </c>
      <c r="C88" s="45">
        <f>IF(ISERROR(B88/28843.4),"",B88/28843.4)</f>
        <v>-4.5417669206820272E-3</v>
      </c>
      <c r="D88" s="46">
        <v>-14.555555555555555</v>
      </c>
      <c r="E88" s="45">
        <f>IF(ISERROR(IF(B88&gt;D88,ABS(B88-D88)/ABS(D88),0-ABS((B88-D88)/ABS(D88)))),"",IF(B88&gt;D88,ABS(B88-D88)/ABS(D88),0-ABS((B88-D88)/ABS(D88))))</f>
        <v>-8</v>
      </c>
      <c r="F88" s="44"/>
    </row>
    <row r="89" spans="1:6" ht="12.75" customHeight="1" x14ac:dyDescent="0.2">
      <c r="A89" s="46" t="s">
        <v>167</v>
      </c>
      <c r="B89" s="46">
        <v>-122.16</v>
      </c>
      <c r="C89" s="45">
        <f>IF(ISERROR(B89/28843.4),"",B89/28843.4)</f>
        <v>-4.2352843284772252E-3</v>
      </c>
      <c r="D89" s="46">
        <v>-122.16</v>
      </c>
      <c r="E89" s="45">
        <f>IF(ISERROR(IF(B89&gt;D89,ABS(B89-D89)/ABS(D89),0-ABS((B89-D89)/ABS(D89)))),"",IF(B89&gt;D89,ABS(B89-D89)/ABS(D89),0-ABS((B89-D89)/ABS(D89))))</f>
        <v>0</v>
      </c>
      <c r="F89" s="44"/>
    </row>
    <row r="90" spans="1:6" ht="12.75" customHeight="1" x14ac:dyDescent="0.2">
      <c r="A90" s="46" t="s">
        <v>166</v>
      </c>
      <c r="B90" s="46">
        <v>-125</v>
      </c>
      <c r="C90" s="45">
        <f>IF(ISERROR(B90/28843.4),"",B90/28843.4)</f>
        <v>-4.3337470617194921E-3</v>
      </c>
      <c r="D90" s="46">
        <v>-125</v>
      </c>
      <c r="E90" s="45">
        <f>IF(ISERROR(IF(B90&gt;D90,ABS(B90-D90)/ABS(D90),0-ABS((B90-D90)/ABS(D90)))),"",IF(B90&gt;D90,ABS(B90-D90)/ABS(D90),0-ABS((B90-D90)/ABS(D90))))</f>
        <v>0</v>
      </c>
      <c r="F90" s="44"/>
    </row>
    <row r="91" spans="1:6" ht="12.75" customHeight="1" x14ac:dyDescent="0.2">
      <c r="A91" s="53" t="s">
        <v>165</v>
      </c>
      <c r="B91" s="52">
        <f>SUM(B87:B90)</f>
        <v>-378.15999999999997</v>
      </c>
      <c r="C91" s="51">
        <f>IF(ISERROR(B91/28843.4),"",B91/28843.4)</f>
        <v>-1.3110798310878743E-2</v>
      </c>
      <c r="D91" s="52">
        <f>SUM(D87:D90)</f>
        <v>-280.23222222222222</v>
      </c>
      <c r="E91" s="51">
        <f>IF(ISERROR(IF(B91&gt;D91,ABS(B91-D91)/ABS(D91),0-ABS((B91-D91)/ABS(D91)))),"",IF(B91&gt;D91,ABS(B91-D91)/ABS(D91),0-ABS((B91-D91)/ABS(D91))))</f>
        <v>-0.34945224000729541</v>
      </c>
      <c r="F91" s="44"/>
    </row>
    <row r="93" spans="1:6" ht="12.75" customHeight="1" x14ac:dyDescent="0.2">
      <c r="A93" s="46"/>
      <c r="B93" s="46"/>
      <c r="C93" s="45"/>
      <c r="D93" s="46"/>
      <c r="E93" s="45"/>
      <c r="F93" s="44"/>
    </row>
    <row r="94" spans="1:6" ht="12.75" customHeight="1" thickBot="1" x14ac:dyDescent="0.25">
      <c r="A94" s="50" t="s">
        <v>164</v>
      </c>
      <c r="B94" s="49">
        <f>(0+(B84)+(B91)+(0))-(0)</f>
        <v>2073.8900000000031</v>
      </c>
      <c r="C94" s="48">
        <f>IF(ISERROR(B94/28843.4),"",B94/28843.4)</f>
        <v>7.1901717550635597E-2</v>
      </c>
      <c r="D94" s="49">
        <f>(0+(D84)+(D91)+(0))-(0)</f>
        <v>80.415555555550498</v>
      </c>
      <c r="E94" s="48">
        <f>IF(ISERROR(IF(B94&gt;D94,ABS(B94-D94)/ABS(D94),0-ABS((B94-D94)/ABS(D94)))),"",IF(B94&gt;D94,ABS(B94-D94)/ABS(D94),0-ABS((B94-D94)/ABS(D94))))</f>
        <v>24.789662033328543</v>
      </c>
      <c r="F94" s="44"/>
    </row>
    <row r="96" spans="1:6" ht="12.75" customHeight="1" x14ac:dyDescent="0.2">
      <c r="A96" s="47" t="s">
        <v>163</v>
      </c>
    </row>
    <row r="97" spans="1:6" ht="12.75" customHeight="1" x14ac:dyDescent="0.2">
      <c r="A97" s="46" t="s">
        <v>162</v>
      </c>
      <c r="B97" s="46">
        <v>-25548.21</v>
      </c>
      <c r="C97" s="45"/>
      <c r="D97" s="46"/>
      <c r="E97" s="45"/>
      <c r="F97" s="44"/>
    </row>
    <row r="98" spans="1:6" ht="12.75" customHeight="1" x14ac:dyDescent="0.2">
      <c r="A98" s="46" t="s">
        <v>161</v>
      </c>
      <c r="B98" s="46">
        <f>B94</f>
        <v>2073.8900000000031</v>
      </c>
      <c r="C98" s="45"/>
      <c r="D98" s="46"/>
      <c r="E98" s="45"/>
      <c r="F98" s="44"/>
    </row>
    <row r="99" spans="1:6" ht="12.75" customHeight="1" x14ac:dyDescent="0.2">
      <c r="A99" s="46" t="s">
        <v>160</v>
      </c>
      <c r="B99" s="46">
        <f>B97+B98</f>
        <v>-23474.319999999996</v>
      </c>
      <c r="C99" s="45"/>
      <c r="D99" s="46"/>
      <c r="E99" s="45"/>
      <c r="F99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F99"/>
  <sheetViews>
    <sheetView topLeftCell="A47" workbookViewId="0">
      <selection sqref="A1:E1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270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269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245</v>
      </c>
      <c r="B9" s="46">
        <v>0</v>
      </c>
      <c r="C9" s="45">
        <f t="shared" ref="C9:C24" si="0">IF(ISERROR(B9/38352.68),"",B9/38352.68)</f>
        <v>0</v>
      </c>
      <c r="D9" s="46">
        <v>507.35</v>
      </c>
      <c r="E9" s="45">
        <f t="shared" ref="E9:E24" si="1">IF(ISERROR(IF(B9&gt;D9,ABS(B9-D9)/ABS(D9),0-ABS((B9-D9)/ABS(D9)))),"",IF(B9&gt;D9,ABS(B9-D9)/ABS(D9),0-ABS((B9-D9)/ABS(D9))))</f>
        <v>-1</v>
      </c>
      <c r="F9" s="44"/>
    </row>
    <row r="10" spans="1:6" ht="12.75" customHeight="1" x14ac:dyDescent="0.2">
      <c r="A10" s="46" t="s">
        <v>244</v>
      </c>
      <c r="B10" s="46">
        <v>57.6</v>
      </c>
      <c r="C10" s="45">
        <f t="shared" si="0"/>
        <v>1.5018507181245222E-3</v>
      </c>
      <c r="D10" s="46">
        <v>282.149</v>
      </c>
      <c r="E10" s="45">
        <f t="shared" si="1"/>
        <v>-0.79585254599520117</v>
      </c>
      <c r="F10" s="44"/>
    </row>
    <row r="11" spans="1:6" ht="12.75" customHeight="1" x14ac:dyDescent="0.2">
      <c r="A11" s="46" t="s">
        <v>243</v>
      </c>
      <c r="B11" s="46">
        <v>9228.6299999999992</v>
      </c>
      <c r="C11" s="45">
        <f t="shared" si="0"/>
        <v>0.24062542695842895</v>
      </c>
      <c r="D11" s="46">
        <v>7954.7929999999997</v>
      </c>
      <c r="E11" s="45">
        <f t="shared" si="1"/>
        <v>0.16013452518500476</v>
      </c>
      <c r="F11" s="44"/>
    </row>
    <row r="12" spans="1:6" ht="12.75" customHeight="1" x14ac:dyDescent="0.2">
      <c r="A12" s="46" t="s">
        <v>242</v>
      </c>
      <c r="B12" s="46">
        <v>12165.12</v>
      </c>
      <c r="C12" s="45">
        <f t="shared" si="0"/>
        <v>0.31719087166789911</v>
      </c>
      <c r="D12" s="46">
        <v>11644.688</v>
      </c>
      <c r="E12" s="45">
        <f t="shared" si="1"/>
        <v>4.4692652993364931E-2</v>
      </c>
      <c r="F12" s="44"/>
    </row>
    <row r="13" spans="1:6" ht="12.75" customHeight="1" x14ac:dyDescent="0.2">
      <c r="A13" s="46" t="s">
        <v>241</v>
      </c>
      <c r="B13" s="46">
        <v>0</v>
      </c>
      <c r="C13" s="45">
        <f t="shared" si="0"/>
        <v>0</v>
      </c>
      <c r="D13" s="46">
        <v>21.66</v>
      </c>
      <c r="E13" s="45">
        <f t="shared" si="1"/>
        <v>-1</v>
      </c>
      <c r="F13" s="44"/>
    </row>
    <row r="14" spans="1:6" ht="12.75" customHeight="1" x14ac:dyDescent="0.2">
      <c r="A14" s="46" t="s">
        <v>240</v>
      </c>
      <c r="B14" s="46">
        <v>0</v>
      </c>
      <c r="C14" s="45">
        <f t="shared" si="0"/>
        <v>0</v>
      </c>
      <c r="D14" s="46">
        <v>140.4</v>
      </c>
      <c r="E14" s="45">
        <f t="shared" si="1"/>
        <v>-1</v>
      </c>
      <c r="F14" s="44"/>
    </row>
    <row r="15" spans="1:6" ht="12.75" customHeight="1" x14ac:dyDescent="0.2">
      <c r="A15" s="46" t="s">
        <v>239</v>
      </c>
      <c r="B15" s="46">
        <v>1916.93</v>
      </c>
      <c r="C15" s="45">
        <f t="shared" si="0"/>
        <v>4.9981644046778483E-2</v>
      </c>
      <c r="D15" s="46">
        <v>2226.2579999999998</v>
      </c>
      <c r="E15" s="45">
        <f t="shared" si="1"/>
        <v>-0.13894526151057054</v>
      </c>
      <c r="F15" s="44"/>
    </row>
    <row r="16" spans="1:6" ht="12.75" customHeight="1" x14ac:dyDescent="0.2">
      <c r="A16" s="46" t="s">
        <v>238</v>
      </c>
      <c r="B16" s="46">
        <v>1092</v>
      </c>
      <c r="C16" s="45">
        <f t="shared" si="0"/>
        <v>2.8472586531110733E-2</v>
      </c>
      <c r="D16" s="46">
        <v>2441.5</v>
      </c>
      <c r="E16" s="45">
        <f t="shared" si="1"/>
        <v>-0.55273397501535937</v>
      </c>
      <c r="F16" s="44"/>
    </row>
    <row r="17" spans="1:6" ht="12.75" customHeight="1" x14ac:dyDescent="0.2">
      <c r="A17" s="46" t="s">
        <v>237</v>
      </c>
      <c r="B17" s="46">
        <v>0</v>
      </c>
      <c r="C17" s="45">
        <f t="shared" si="0"/>
        <v>0</v>
      </c>
      <c r="D17" s="46">
        <v>44.139000000000003</v>
      </c>
      <c r="E17" s="45">
        <f t="shared" si="1"/>
        <v>-1</v>
      </c>
      <c r="F17" s="44"/>
    </row>
    <row r="18" spans="1:6" ht="12.75" customHeight="1" x14ac:dyDescent="0.2">
      <c r="A18" s="46" t="s">
        <v>236</v>
      </c>
      <c r="B18" s="46">
        <v>0</v>
      </c>
      <c r="C18" s="45">
        <f t="shared" si="0"/>
        <v>0</v>
      </c>
      <c r="D18" s="46">
        <v>5.101</v>
      </c>
      <c r="E18" s="45">
        <f t="shared" si="1"/>
        <v>-1</v>
      </c>
      <c r="F18" s="44"/>
    </row>
    <row r="19" spans="1:6" ht="12.75" customHeight="1" x14ac:dyDescent="0.2">
      <c r="A19" s="46" t="s">
        <v>235</v>
      </c>
      <c r="B19" s="46">
        <v>0</v>
      </c>
      <c r="C19" s="45">
        <f t="shared" si="0"/>
        <v>0</v>
      </c>
      <c r="D19" s="46">
        <v>95.099000000000004</v>
      </c>
      <c r="E19" s="45">
        <f t="shared" si="1"/>
        <v>-1</v>
      </c>
      <c r="F19" s="44"/>
    </row>
    <row r="20" spans="1:6" ht="12.75" customHeight="1" x14ac:dyDescent="0.2">
      <c r="A20" s="46" t="s">
        <v>234</v>
      </c>
      <c r="B20" s="46">
        <v>12156.9</v>
      </c>
      <c r="C20" s="45">
        <f t="shared" si="0"/>
        <v>0.31697654505500006</v>
      </c>
      <c r="D20" s="46">
        <v>6313.36</v>
      </c>
      <c r="E20" s="45">
        <f t="shared" si="1"/>
        <v>0.92558320767388524</v>
      </c>
      <c r="F20" s="44"/>
    </row>
    <row r="21" spans="1:6" ht="12.75" customHeight="1" x14ac:dyDescent="0.2">
      <c r="A21" s="46" t="s">
        <v>233</v>
      </c>
      <c r="B21" s="46">
        <v>1624.5</v>
      </c>
      <c r="C21" s="45">
        <f t="shared" si="0"/>
        <v>4.2356883534605663E-2</v>
      </c>
      <c r="D21" s="46">
        <v>1022.6660000000001</v>
      </c>
      <c r="E21" s="45">
        <f t="shared" si="1"/>
        <v>0.58849516851054007</v>
      </c>
      <c r="F21" s="44"/>
    </row>
    <row r="22" spans="1:6" ht="12.75" customHeight="1" x14ac:dyDescent="0.2">
      <c r="A22" s="46" t="s">
        <v>232</v>
      </c>
      <c r="B22" s="46">
        <v>111</v>
      </c>
      <c r="C22" s="45">
        <f t="shared" si="0"/>
        <v>2.8941914880524647E-3</v>
      </c>
      <c r="D22" s="46">
        <v>-14.45</v>
      </c>
      <c r="E22" s="45">
        <f t="shared" si="1"/>
        <v>8.6816608996539806</v>
      </c>
      <c r="F22" s="44"/>
    </row>
    <row r="23" spans="1:6" ht="12.75" customHeight="1" x14ac:dyDescent="0.2">
      <c r="A23" s="46" t="s">
        <v>231</v>
      </c>
      <c r="B23" s="46">
        <v>0</v>
      </c>
      <c r="C23" s="45">
        <f t="shared" si="0"/>
        <v>0</v>
      </c>
      <c r="D23" s="46">
        <v>133.65</v>
      </c>
      <c r="E23" s="45">
        <f t="shared" si="1"/>
        <v>-1</v>
      </c>
      <c r="F23" s="44"/>
    </row>
    <row r="24" spans="1:6" ht="12.75" customHeight="1" x14ac:dyDescent="0.2">
      <c r="A24" s="53" t="s">
        <v>230</v>
      </c>
      <c r="B24" s="52">
        <f>SUM(B9:B23)</f>
        <v>38352.68</v>
      </c>
      <c r="C24" s="51">
        <f t="shared" si="0"/>
        <v>1</v>
      </c>
      <c r="D24" s="52">
        <f>SUM(D9:D23)</f>
        <v>32818.362999999998</v>
      </c>
      <c r="E24" s="51">
        <f t="shared" si="1"/>
        <v>0.16863476706623068</v>
      </c>
      <c r="F24" s="44"/>
    </row>
    <row r="26" spans="1:6" ht="12.75" customHeight="1" x14ac:dyDescent="0.2">
      <c r="A26" s="47" t="s">
        <v>229</v>
      </c>
    </row>
    <row r="27" spans="1:6" ht="12.75" customHeight="1" x14ac:dyDescent="0.2">
      <c r="A27" s="46" t="s">
        <v>227</v>
      </c>
      <c r="B27" s="46">
        <v>0</v>
      </c>
      <c r="C27" s="45">
        <f t="shared" ref="C27:C58" si="2">IF(ISERROR(B27/38352.68),"",B27/38352.68)</f>
        <v>0</v>
      </c>
      <c r="D27" s="46">
        <v>142.34399999999999</v>
      </c>
      <c r="E27" s="45">
        <f t="shared" ref="E27:E58" si="3">IF(ISERROR(IF(B27&gt;D27,ABS(B27-D27)/ABS(D27),0-ABS((B27-D27)/ABS(D27)))),"",IF(B27&gt;D27,ABS(B27-D27)/ABS(D27),0-ABS((B27-D27)/ABS(D27))))</f>
        <v>-1</v>
      </c>
      <c r="F27" s="44"/>
    </row>
    <row r="28" spans="1:6" ht="12.75" customHeight="1" x14ac:dyDescent="0.2">
      <c r="A28" s="46" t="s">
        <v>226</v>
      </c>
      <c r="B28" s="46">
        <v>145.91999999999999</v>
      </c>
      <c r="C28" s="45">
        <f t="shared" si="2"/>
        <v>3.804688485915456E-3</v>
      </c>
      <c r="D28" s="46">
        <v>96.786000000000001</v>
      </c>
      <c r="E28" s="45">
        <f t="shared" si="3"/>
        <v>0.50765606595995272</v>
      </c>
      <c r="F28" s="44"/>
    </row>
    <row r="29" spans="1:6" ht="12.75" customHeight="1" x14ac:dyDescent="0.2">
      <c r="A29" s="46" t="s">
        <v>225</v>
      </c>
      <c r="B29" s="46">
        <v>0</v>
      </c>
      <c r="C29" s="45">
        <f t="shared" si="2"/>
        <v>0</v>
      </c>
      <c r="D29" s="46">
        <v>83.799000000000007</v>
      </c>
      <c r="E29" s="45">
        <f t="shared" si="3"/>
        <v>-1</v>
      </c>
      <c r="F29" s="44"/>
    </row>
    <row r="30" spans="1:6" ht="12.75" customHeight="1" x14ac:dyDescent="0.2">
      <c r="A30" s="46" t="s">
        <v>224</v>
      </c>
      <c r="B30" s="46">
        <v>614</v>
      </c>
      <c r="C30" s="45">
        <f t="shared" si="2"/>
        <v>1.6009311474452372E-2</v>
      </c>
      <c r="D30" s="46">
        <v>458.40699999999998</v>
      </c>
      <c r="E30" s="45">
        <f t="shared" si="3"/>
        <v>0.33942108213879812</v>
      </c>
      <c r="F30" s="44"/>
    </row>
    <row r="31" spans="1:6" ht="12.75" customHeight="1" x14ac:dyDescent="0.2">
      <c r="A31" s="46" t="s">
        <v>223</v>
      </c>
      <c r="B31" s="46">
        <v>225</v>
      </c>
      <c r="C31" s="45">
        <f t="shared" si="2"/>
        <v>5.8666043676739148E-3</v>
      </c>
      <c r="D31" s="46">
        <v>265.88799999999998</v>
      </c>
      <c r="E31" s="45">
        <f t="shared" si="3"/>
        <v>-0.15377903478156207</v>
      </c>
      <c r="F31" s="44"/>
    </row>
    <row r="32" spans="1:6" ht="12.75" customHeight="1" x14ac:dyDescent="0.2">
      <c r="A32" s="46" t="s">
        <v>222</v>
      </c>
      <c r="B32" s="46">
        <v>0</v>
      </c>
      <c r="C32" s="45">
        <f t="shared" si="2"/>
        <v>0</v>
      </c>
      <c r="D32" s="46">
        <v>7.3760000000000003</v>
      </c>
      <c r="E32" s="45">
        <f t="shared" si="3"/>
        <v>-1</v>
      </c>
      <c r="F32" s="44"/>
    </row>
    <row r="33" spans="1:6" ht="12.75" customHeight="1" x14ac:dyDescent="0.2">
      <c r="A33" s="46" t="s">
        <v>221</v>
      </c>
      <c r="B33" s="46">
        <v>0</v>
      </c>
      <c r="C33" s="45">
        <f t="shared" si="2"/>
        <v>0</v>
      </c>
      <c r="D33" s="46">
        <v>144.05000000000001</v>
      </c>
      <c r="E33" s="45">
        <f t="shared" si="3"/>
        <v>-1</v>
      </c>
      <c r="F33" s="44"/>
    </row>
    <row r="34" spans="1:6" ht="12.75" customHeight="1" x14ac:dyDescent="0.2">
      <c r="A34" s="46" t="s">
        <v>219</v>
      </c>
      <c r="B34" s="46">
        <v>0</v>
      </c>
      <c r="C34" s="45">
        <f t="shared" si="2"/>
        <v>0</v>
      </c>
      <c r="D34" s="46">
        <v>261.23599999999999</v>
      </c>
      <c r="E34" s="45">
        <f t="shared" si="3"/>
        <v>-1</v>
      </c>
      <c r="F34" s="44"/>
    </row>
    <row r="35" spans="1:6" ht="12.75" customHeight="1" x14ac:dyDescent="0.2">
      <c r="A35" s="46" t="s">
        <v>218</v>
      </c>
      <c r="B35" s="46">
        <v>0</v>
      </c>
      <c r="C35" s="45">
        <f t="shared" si="2"/>
        <v>0</v>
      </c>
      <c r="D35" s="46">
        <v>4.2350000000000003</v>
      </c>
      <c r="E35" s="45">
        <f t="shared" si="3"/>
        <v>-1</v>
      </c>
      <c r="F35" s="44"/>
    </row>
    <row r="36" spans="1:6" ht="12.75" customHeight="1" x14ac:dyDescent="0.2">
      <c r="A36" s="46" t="s">
        <v>217</v>
      </c>
      <c r="B36" s="46">
        <v>1916.66</v>
      </c>
      <c r="C36" s="45">
        <f t="shared" si="2"/>
        <v>4.9974604121537272E-2</v>
      </c>
      <c r="D36" s="46">
        <v>1793.0719999999999</v>
      </c>
      <c r="E36" s="45">
        <f t="shared" si="3"/>
        <v>6.8925285766550479E-2</v>
      </c>
      <c r="F36" s="44"/>
    </row>
    <row r="37" spans="1:6" ht="12.75" customHeight="1" x14ac:dyDescent="0.2">
      <c r="A37" s="46" t="s">
        <v>216</v>
      </c>
      <c r="B37" s="46">
        <v>0</v>
      </c>
      <c r="C37" s="45">
        <f t="shared" si="2"/>
        <v>0</v>
      </c>
      <c r="D37" s="46">
        <v>26.251000000000001</v>
      </c>
      <c r="E37" s="45">
        <f t="shared" si="3"/>
        <v>-1</v>
      </c>
      <c r="F37" s="44"/>
    </row>
    <row r="38" spans="1:6" ht="12.75" customHeight="1" x14ac:dyDescent="0.2">
      <c r="A38" s="46" t="s">
        <v>215</v>
      </c>
      <c r="B38" s="46">
        <v>0</v>
      </c>
      <c r="C38" s="45">
        <f t="shared" si="2"/>
        <v>0</v>
      </c>
      <c r="D38" s="46">
        <v>269.61399999999998</v>
      </c>
      <c r="E38" s="45">
        <f t="shared" si="3"/>
        <v>-1</v>
      </c>
      <c r="F38" s="44"/>
    </row>
    <row r="39" spans="1:6" ht="12.75" customHeight="1" x14ac:dyDescent="0.2">
      <c r="A39" s="46" t="s">
        <v>214</v>
      </c>
      <c r="B39" s="46">
        <v>0</v>
      </c>
      <c r="C39" s="45">
        <f t="shared" si="2"/>
        <v>0</v>
      </c>
      <c r="D39" s="46">
        <v>19.88</v>
      </c>
      <c r="E39" s="45">
        <f t="shared" si="3"/>
        <v>-1</v>
      </c>
      <c r="F39" s="44"/>
    </row>
    <row r="40" spans="1:6" ht="12.75" customHeight="1" x14ac:dyDescent="0.2">
      <c r="A40" s="46" t="s">
        <v>213</v>
      </c>
      <c r="B40" s="46">
        <v>35.369999999999997</v>
      </c>
      <c r="C40" s="45">
        <f t="shared" si="2"/>
        <v>9.2223020659833936E-4</v>
      </c>
      <c r="D40" s="46">
        <v>28.405999999999999</v>
      </c>
      <c r="E40" s="45">
        <f t="shared" si="3"/>
        <v>0.24515947335070051</v>
      </c>
      <c r="F40" s="44"/>
    </row>
    <row r="41" spans="1:6" ht="12.75" customHeight="1" x14ac:dyDescent="0.2">
      <c r="A41" s="46" t="s">
        <v>212</v>
      </c>
      <c r="B41" s="46">
        <v>0</v>
      </c>
      <c r="C41" s="45">
        <f t="shared" si="2"/>
        <v>0</v>
      </c>
      <c r="D41" s="46">
        <v>44.88</v>
      </c>
      <c r="E41" s="45">
        <f t="shared" si="3"/>
        <v>-1</v>
      </c>
      <c r="F41" s="44"/>
    </row>
    <row r="42" spans="1:6" ht="12.75" customHeight="1" x14ac:dyDescent="0.2">
      <c r="A42" s="46" t="s">
        <v>211</v>
      </c>
      <c r="B42" s="46">
        <v>72.48</v>
      </c>
      <c r="C42" s="45">
        <f t="shared" si="2"/>
        <v>1.8898288203066905E-3</v>
      </c>
      <c r="D42" s="46">
        <v>112.179</v>
      </c>
      <c r="E42" s="45">
        <f t="shared" si="3"/>
        <v>-0.35388976546412426</v>
      </c>
      <c r="F42" s="44"/>
    </row>
    <row r="43" spans="1:6" ht="12.75" customHeight="1" x14ac:dyDescent="0.2">
      <c r="A43" s="46" t="s">
        <v>210</v>
      </c>
      <c r="B43" s="46">
        <v>1650</v>
      </c>
      <c r="C43" s="45">
        <f t="shared" si="2"/>
        <v>4.3021765362942041E-2</v>
      </c>
      <c r="D43" s="46">
        <v>409.35</v>
      </c>
      <c r="E43" s="45">
        <f t="shared" si="3"/>
        <v>3.0307805056797363</v>
      </c>
      <c r="F43" s="44"/>
    </row>
    <row r="44" spans="1:6" ht="12.75" customHeight="1" x14ac:dyDescent="0.2">
      <c r="A44" s="46" t="s">
        <v>209</v>
      </c>
      <c r="B44" s="46">
        <v>95.2</v>
      </c>
      <c r="C44" s="45">
        <f t="shared" si="2"/>
        <v>2.4822254924558077E-3</v>
      </c>
      <c r="D44" s="46">
        <v>114.68</v>
      </c>
      <c r="E44" s="45">
        <f t="shared" si="3"/>
        <v>-0.16986396930589467</v>
      </c>
      <c r="F44" s="44"/>
    </row>
    <row r="45" spans="1:6" ht="12.75" customHeight="1" x14ac:dyDescent="0.2">
      <c r="A45" s="46" t="s">
        <v>208</v>
      </c>
      <c r="B45" s="46">
        <v>47.55</v>
      </c>
      <c r="C45" s="45">
        <f t="shared" si="2"/>
        <v>1.2398090563684205E-3</v>
      </c>
      <c r="D45" s="46">
        <v>93.111999999999995</v>
      </c>
      <c r="E45" s="45">
        <f t="shared" si="3"/>
        <v>-0.48932468425122433</v>
      </c>
      <c r="F45" s="44"/>
    </row>
    <row r="46" spans="1:6" ht="12.75" customHeight="1" x14ac:dyDescent="0.2">
      <c r="A46" s="46" t="s">
        <v>207</v>
      </c>
      <c r="B46" s="46">
        <v>0</v>
      </c>
      <c r="C46" s="45">
        <f t="shared" si="2"/>
        <v>0</v>
      </c>
      <c r="D46" s="46">
        <v>1.823</v>
      </c>
      <c r="E46" s="45">
        <f t="shared" si="3"/>
        <v>-1</v>
      </c>
      <c r="F46" s="44"/>
    </row>
    <row r="47" spans="1:6" ht="12.75" customHeight="1" x14ac:dyDescent="0.2">
      <c r="A47" s="46" t="s">
        <v>206</v>
      </c>
      <c r="B47" s="46">
        <v>363.84</v>
      </c>
      <c r="C47" s="45">
        <f t="shared" si="2"/>
        <v>9.4866903694865654E-3</v>
      </c>
      <c r="D47" s="46">
        <v>458.923</v>
      </c>
      <c r="E47" s="45">
        <f t="shared" si="3"/>
        <v>-0.20718726235120058</v>
      </c>
      <c r="F47" s="44"/>
    </row>
    <row r="48" spans="1:6" ht="12.75" customHeight="1" x14ac:dyDescent="0.2">
      <c r="A48" s="46" t="s">
        <v>205</v>
      </c>
      <c r="B48" s="46">
        <v>0</v>
      </c>
      <c r="C48" s="45">
        <f t="shared" si="2"/>
        <v>0</v>
      </c>
      <c r="D48" s="46">
        <v>0.24</v>
      </c>
      <c r="E48" s="45">
        <f t="shared" si="3"/>
        <v>-1</v>
      </c>
      <c r="F48" s="44"/>
    </row>
    <row r="49" spans="1:6" ht="12.75" customHeight="1" x14ac:dyDescent="0.2">
      <c r="A49" s="46" t="s">
        <v>204</v>
      </c>
      <c r="B49" s="46">
        <v>112.64</v>
      </c>
      <c r="C49" s="45">
        <f t="shared" si="2"/>
        <v>2.93695251544351E-3</v>
      </c>
      <c r="D49" s="46">
        <v>144.321</v>
      </c>
      <c r="E49" s="45">
        <f t="shared" si="3"/>
        <v>-0.21951760312082094</v>
      </c>
      <c r="F49" s="44"/>
    </row>
    <row r="50" spans="1:6" ht="12.75" customHeight="1" x14ac:dyDescent="0.2">
      <c r="A50" s="46" t="s">
        <v>203</v>
      </c>
      <c r="B50" s="46">
        <v>1325</v>
      </c>
      <c r="C50" s="45">
        <f t="shared" si="2"/>
        <v>3.4547781276301939E-2</v>
      </c>
      <c r="D50" s="46">
        <v>676.98900000000003</v>
      </c>
      <c r="E50" s="45">
        <f t="shared" si="3"/>
        <v>0.95719575945842539</v>
      </c>
      <c r="F50" s="44"/>
    </row>
    <row r="51" spans="1:6" ht="12.75" customHeight="1" x14ac:dyDescent="0.2">
      <c r="A51" s="46" t="s">
        <v>202</v>
      </c>
      <c r="B51" s="46">
        <v>110.4</v>
      </c>
      <c r="C51" s="45">
        <f t="shared" si="2"/>
        <v>2.8785472097386678E-3</v>
      </c>
      <c r="D51" s="46">
        <v>110.054</v>
      </c>
      <c r="E51" s="45">
        <f t="shared" si="3"/>
        <v>3.1439111708797831E-3</v>
      </c>
      <c r="F51" s="44"/>
    </row>
    <row r="52" spans="1:6" ht="12.75" customHeight="1" x14ac:dyDescent="0.2">
      <c r="A52" s="46" t="s">
        <v>201</v>
      </c>
      <c r="B52" s="46">
        <v>49.08</v>
      </c>
      <c r="C52" s="45">
        <f t="shared" si="2"/>
        <v>1.2797019660686032E-3</v>
      </c>
      <c r="D52" s="46">
        <v>59.704999999999998</v>
      </c>
      <c r="E52" s="45">
        <f t="shared" si="3"/>
        <v>-0.17795829495017168</v>
      </c>
      <c r="F52" s="44"/>
    </row>
    <row r="53" spans="1:6" ht="12.75" customHeight="1" x14ac:dyDescent="0.2">
      <c r="A53" s="46" t="s">
        <v>200</v>
      </c>
      <c r="B53" s="46">
        <v>56.71</v>
      </c>
      <c r="C53" s="45">
        <f t="shared" si="2"/>
        <v>1.4786450386257231E-3</v>
      </c>
      <c r="D53" s="46">
        <v>81.661000000000001</v>
      </c>
      <c r="E53" s="45">
        <f t="shared" si="3"/>
        <v>-0.30554364996754879</v>
      </c>
      <c r="F53" s="44"/>
    </row>
    <row r="54" spans="1:6" ht="12.75" customHeight="1" x14ac:dyDescent="0.2">
      <c r="A54" s="46" t="s">
        <v>199</v>
      </c>
      <c r="B54" s="46">
        <v>0</v>
      </c>
      <c r="C54" s="45">
        <f t="shared" si="2"/>
        <v>0</v>
      </c>
      <c r="D54" s="46">
        <v>40</v>
      </c>
      <c r="E54" s="45">
        <f t="shared" si="3"/>
        <v>-1</v>
      </c>
      <c r="F54" s="44"/>
    </row>
    <row r="55" spans="1:6" ht="12.75" customHeight="1" x14ac:dyDescent="0.2">
      <c r="A55" s="46" t="s">
        <v>198</v>
      </c>
      <c r="B55" s="46">
        <v>0</v>
      </c>
      <c r="C55" s="45">
        <f t="shared" si="2"/>
        <v>0</v>
      </c>
      <c r="D55" s="46">
        <v>13.82</v>
      </c>
      <c r="E55" s="45">
        <f t="shared" si="3"/>
        <v>-1</v>
      </c>
      <c r="F55" s="44"/>
    </row>
    <row r="56" spans="1:6" ht="12.75" customHeight="1" x14ac:dyDescent="0.2">
      <c r="A56" s="46" t="s">
        <v>197</v>
      </c>
      <c r="B56" s="46">
        <v>576</v>
      </c>
      <c r="C56" s="45">
        <f t="shared" si="2"/>
        <v>1.5018507181245222E-2</v>
      </c>
      <c r="D56" s="46">
        <v>172.8</v>
      </c>
      <c r="E56" s="45">
        <f t="shared" si="3"/>
        <v>2.333333333333333</v>
      </c>
      <c r="F56" s="44"/>
    </row>
    <row r="57" spans="1:6" ht="12.75" customHeight="1" x14ac:dyDescent="0.2">
      <c r="A57" s="46" t="s">
        <v>196</v>
      </c>
      <c r="B57" s="46">
        <v>1282.3499999999999</v>
      </c>
      <c r="C57" s="45">
        <f t="shared" si="2"/>
        <v>3.3435733826162863E-2</v>
      </c>
      <c r="D57" s="46">
        <v>1776.0889999999999</v>
      </c>
      <c r="E57" s="45">
        <f t="shared" si="3"/>
        <v>-0.27799226277511996</v>
      </c>
      <c r="F57" s="44"/>
    </row>
    <row r="58" spans="1:6" ht="12.75" customHeight="1" x14ac:dyDescent="0.2">
      <c r="A58" s="46" t="s">
        <v>195</v>
      </c>
      <c r="B58" s="46">
        <v>0</v>
      </c>
      <c r="C58" s="45">
        <f t="shared" si="2"/>
        <v>0</v>
      </c>
      <c r="D58" s="46">
        <v>149.19800000000001</v>
      </c>
      <c r="E58" s="45">
        <f t="shared" si="3"/>
        <v>-1</v>
      </c>
      <c r="F58" s="44"/>
    </row>
    <row r="59" spans="1:6" ht="12.75" customHeight="1" x14ac:dyDescent="0.2">
      <c r="A59" s="46" t="s">
        <v>194</v>
      </c>
      <c r="B59" s="46">
        <v>0</v>
      </c>
      <c r="C59" s="45">
        <f t="shared" ref="C59:C82" si="4">IF(ISERROR(B59/38352.68),"",B59/38352.68)</f>
        <v>0</v>
      </c>
      <c r="D59" s="46">
        <v>-5.2050000000000001</v>
      </c>
      <c r="E59" s="45">
        <f t="shared" ref="E59:E82" si="5">IF(ISERROR(IF(B59&gt;D59,ABS(B59-D59)/ABS(D59),0-ABS((B59-D59)/ABS(D59)))),"",IF(B59&gt;D59,ABS(B59-D59)/ABS(D59),0-ABS((B59-D59)/ABS(D59))))</f>
        <v>1</v>
      </c>
      <c r="F59" s="44"/>
    </row>
    <row r="60" spans="1:6" ht="12.75" customHeight="1" x14ac:dyDescent="0.2">
      <c r="A60" s="46" t="s">
        <v>193</v>
      </c>
      <c r="B60" s="46">
        <v>650</v>
      </c>
      <c r="C60" s="45">
        <f t="shared" si="4"/>
        <v>1.69479681732802E-2</v>
      </c>
      <c r="D60" s="46">
        <v>650</v>
      </c>
      <c r="E60" s="45">
        <f t="shared" si="5"/>
        <v>0</v>
      </c>
      <c r="F60" s="44"/>
    </row>
    <row r="61" spans="1:6" ht="12.75" customHeight="1" x14ac:dyDescent="0.2">
      <c r="A61" s="46" t="s">
        <v>192</v>
      </c>
      <c r="B61" s="46">
        <v>113.61</v>
      </c>
      <c r="C61" s="45">
        <f t="shared" si="4"/>
        <v>2.9622440987174818E-3</v>
      </c>
      <c r="D61" s="46">
        <v>141.733</v>
      </c>
      <c r="E61" s="45">
        <f t="shared" si="5"/>
        <v>-0.19842238575349427</v>
      </c>
      <c r="F61" s="44"/>
    </row>
    <row r="62" spans="1:6" ht="12.75" customHeight="1" x14ac:dyDescent="0.2">
      <c r="A62" s="46" t="s">
        <v>191</v>
      </c>
      <c r="B62" s="46">
        <v>3061.39</v>
      </c>
      <c r="C62" s="45">
        <f t="shared" si="4"/>
        <v>7.9822061978458869E-2</v>
      </c>
      <c r="D62" s="46">
        <v>5669.2160000000003</v>
      </c>
      <c r="E62" s="45">
        <f t="shared" si="5"/>
        <v>-0.4599976434131281</v>
      </c>
      <c r="F62" s="44"/>
    </row>
    <row r="63" spans="1:6" ht="12.75" customHeight="1" x14ac:dyDescent="0.2">
      <c r="A63" s="46" t="s">
        <v>190</v>
      </c>
      <c r="B63" s="46">
        <v>0</v>
      </c>
      <c r="C63" s="45">
        <f t="shared" si="4"/>
        <v>0</v>
      </c>
      <c r="D63" s="46">
        <v>36.29</v>
      </c>
      <c r="E63" s="45">
        <f t="shared" si="5"/>
        <v>-1</v>
      </c>
      <c r="F63" s="44"/>
    </row>
    <row r="64" spans="1:6" ht="12.75" customHeight="1" x14ac:dyDescent="0.2">
      <c r="A64" s="46" t="s">
        <v>189</v>
      </c>
      <c r="B64" s="46">
        <v>3120</v>
      </c>
      <c r="C64" s="45">
        <f t="shared" si="4"/>
        <v>8.1350247231744957E-2</v>
      </c>
      <c r="D64" s="46">
        <v>2592</v>
      </c>
      <c r="E64" s="45">
        <f t="shared" si="5"/>
        <v>0.20370370370370369</v>
      </c>
      <c r="F64" s="44"/>
    </row>
    <row r="65" spans="1:6" ht="12.75" customHeight="1" x14ac:dyDescent="0.2">
      <c r="A65" s="46" t="s">
        <v>188</v>
      </c>
      <c r="B65" s="46">
        <v>458.4</v>
      </c>
      <c r="C65" s="45">
        <f t="shared" si="4"/>
        <v>1.1952228631740988E-2</v>
      </c>
      <c r="D65" s="46">
        <v>140.50399999999999</v>
      </c>
      <c r="E65" s="45">
        <f t="shared" si="5"/>
        <v>2.2625405682400501</v>
      </c>
      <c r="F65" s="44"/>
    </row>
    <row r="66" spans="1:6" ht="12.75" customHeight="1" x14ac:dyDescent="0.2">
      <c r="A66" s="46" t="s">
        <v>187</v>
      </c>
      <c r="B66" s="46">
        <v>0</v>
      </c>
      <c r="C66" s="45">
        <f t="shared" si="4"/>
        <v>0</v>
      </c>
      <c r="D66" s="46">
        <v>22.794</v>
      </c>
      <c r="E66" s="45">
        <f t="shared" si="5"/>
        <v>-1</v>
      </c>
      <c r="F66" s="44"/>
    </row>
    <row r="67" spans="1:6" ht="12.75" customHeight="1" x14ac:dyDescent="0.2">
      <c r="A67" s="46" t="s">
        <v>186</v>
      </c>
      <c r="B67" s="46">
        <v>0</v>
      </c>
      <c r="C67" s="45">
        <f t="shared" si="4"/>
        <v>0</v>
      </c>
      <c r="D67" s="46">
        <v>89.298000000000002</v>
      </c>
      <c r="E67" s="45">
        <f t="shared" si="5"/>
        <v>-1</v>
      </c>
      <c r="F67" s="44"/>
    </row>
    <row r="68" spans="1:6" ht="12.75" customHeight="1" x14ac:dyDescent="0.2">
      <c r="A68" s="46" t="s">
        <v>185</v>
      </c>
      <c r="B68" s="46">
        <v>0</v>
      </c>
      <c r="C68" s="45">
        <f t="shared" si="4"/>
        <v>0</v>
      </c>
      <c r="D68" s="46">
        <v>40.6</v>
      </c>
      <c r="E68" s="45">
        <f t="shared" si="5"/>
        <v>-1</v>
      </c>
      <c r="F68" s="44"/>
    </row>
    <row r="69" spans="1:6" ht="12.75" customHeight="1" x14ac:dyDescent="0.2">
      <c r="A69" s="46" t="s">
        <v>184</v>
      </c>
      <c r="B69" s="46">
        <v>610.54</v>
      </c>
      <c r="C69" s="45">
        <f t="shared" si="4"/>
        <v>1.591909613617614E-2</v>
      </c>
      <c r="D69" s="46">
        <v>562.97799999999995</v>
      </c>
      <c r="E69" s="45">
        <f t="shared" si="5"/>
        <v>8.4482874996891555E-2</v>
      </c>
      <c r="F69" s="44"/>
    </row>
    <row r="70" spans="1:6" ht="12.75" customHeight="1" x14ac:dyDescent="0.2">
      <c r="A70" s="46" t="s">
        <v>183</v>
      </c>
      <c r="B70" s="46">
        <v>115.02</v>
      </c>
      <c r="C70" s="45">
        <f t="shared" si="4"/>
        <v>2.9990081527549051E-3</v>
      </c>
      <c r="D70" s="46">
        <v>198.38399999999999</v>
      </c>
      <c r="E70" s="45">
        <f t="shared" si="5"/>
        <v>-0.42021533994676991</v>
      </c>
      <c r="F70" s="44"/>
    </row>
    <row r="71" spans="1:6" ht="12.75" customHeight="1" x14ac:dyDescent="0.2">
      <c r="A71" s="46" t="s">
        <v>182</v>
      </c>
      <c r="B71" s="46">
        <v>1493.8</v>
      </c>
      <c r="C71" s="45">
        <f t="shared" si="4"/>
        <v>3.894903824191686E-2</v>
      </c>
      <c r="D71" s="46">
        <v>1867.8</v>
      </c>
      <c r="E71" s="45">
        <f t="shared" si="5"/>
        <v>-0.20023557126030625</v>
      </c>
      <c r="F71" s="44"/>
    </row>
    <row r="72" spans="1:6" ht="12.75" customHeight="1" x14ac:dyDescent="0.2">
      <c r="A72" s="46" t="s">
        <v>181</v>
      </c>
      <c r="B72" s="46">
        <v>832.5</v>
      </c>
      <c r="C72" s="45">
        <f t="shared" si="4"/>
        <v>2.1706436160393486E-2</v>
      </c>
      <c r="D72" s="46">
        <v>896.79200000000003</v>
      </c>
      <c r="E72" s="45">
        <f t="shared" si="5"/>
        <v>-7.1691094478987361E-2</v>
      </c>
      <c r="F72" s="44"/>
    </row>
    <row r="73" spans="1:6" ht="12.75" customHeight="1" x14ac:dyDescent="0.2">
      <c r="A73" s="46" t="s">
        <v>180</v>
      </c>
      <c r="B73" s="46">
        <v>120.6</v>
      </c>
      <c r="C73" s="45">
        <f t="shared" si="4"/>
        <v>3.1444999410732183E-3</v>
      </c>
      <c r="D73" s="46">
        <v>10.619</v>
      </c>
      <c r="E73" s="45">
        <f t="shared" si="5"/>
        <v>10.35700160090404</v>
      </c>
      <c r="F73" s="44"/>
    </row>
    <row r="74" spans="1:6" ht="12.75" customHeight="1" x14ac:dyDescent="0.2">
      <c r="A74" s="46" t="s">
        <v>179</v>
      </c>
      <c r="B74" s="46">
        <v>7685.66</v>
      </c>
      <c r="C74" s="45">
        <f t="shared" si="4"/>
        <v>0.20039434010869644</v>
      </c>
      <c r="D74" s="46">
        <v>5508.0829999999996</v>
      </c>
      <c r="E74" s="45">
        <f t="shared" si="5"/>
        <v>0.39534208180958791</v>
      </c>
      <c r="F74" s="44"/>
    </row>
    <row r="75" spans="1:6" ht="12.75" customHeight="1" x14ac:dyDescent="0.2">
      <c r="A75" s="46" t="s">
        <v>178</v>
      </c>
      <c r="B75" s="46">
        <v>0</v>
      </c>
      <c r="C75" s="45">
        <f t="shared" si="4"/>
        <v>0</v>
      </c>
      <c r="D75" s="46">
        <v>282</v>
      </c>
      <c r="E75" s="45">
        <f t="shared" si="5"/>
        <v>-1</v>
      </c>
      <c r="F75" s="44"/>
    </row>
    <row r="76" spans="1:6" ht="12.75" customHeight="1" x14ac:dyDescent="0.2">
      <c r="A76" s="46" t="s">
        <v>177</v>
      </c>
      <c r="B76" s="46">
        <v>1013.58</v>
      </c>
      <c r="C76" s="45">
        <f t="shared" si="4"/>
        <v>2.6427879355497452E-2</v>
      </c>
      <c r="D76" s="46">
        <v>322.26799999999997</v>
      </c>
      <c r="E76" s="45">
        <f t="shared" si="5"/>
        <v>2.1451462757704771</v>
      </c>
      <c r="F76" s="44"/>
    </row>
    <row r="77" spans="1:6" ht="12.75" customHeight="1" x14ac:dyDescent="0.2">
      <c r="A77" s="46" t="s">
        <v>176</v>
      </c>
      <c r="B77" s="46">
        <v>786.61</v>
      </c>
      <c r="C77" s="45">
        <f t="shared" si="4"/>
        <v>2.0509909607359902E-2</v>
      </c>
      <c r="D77" s="46">
        <v>24.294</v>
      </c>
      <c r="E77" s="45">
        <f t="shared" si="5"/>
        <v>31.378776652671441</v>
      </c>
      <c r="F77" s="44"/>
    </row>
    <row r="78" spans="1:6" ht="12.75" customHeight="1" x14ac:dyDescent="0.2">
      <c r="A78" s="46" t="s">
        <v>175</v>
      </c>
      <c r="B78" s="46">
        <v>201.3</v>
      </c>
      <c r="C78" s="45">
        <f t="shared" si="4"/>
        <v>5.2486553742789295E-3</v>
      </c>
      <c r="D78" s="46">
        <v>0</v>
      </c>
      <c r="E78" s="45" t="str">
        <f t="shared" si="5"/>
        <v/>
      </c>
      <c r="F78" s="44"/>
    </row>
    <row r="79" spans="1:6" ht="12.75" customHeight="1" x14ac:dyDescent="0.2">
      <c r="A79" s="46" t="s">
        <v>174</v>
      </c>
      <c r="B79" s="46">
        <v>3532.83</v>
      </c>
      <c r="C79" s="45">
        <f t="shared" si="4"/>
        <v>9.2114292925553051E-2</v>
      </c>
      <c r="D79" s="46">
        <v>2056.4549999999999</v>
      </c>
      <c r="E79" s="45">
        <f t="shared" si="5"/>
        <v>0.71792234695142854</v>
      </c>
      <c r="F79" s="44"/>
    </row>
    <row r="80" spans="1:6" ht="12.75" customHeight="1" x14ac:dyDescent="0.2">
      <c r="A80" s="46" t="s">
        <v>173</v>
      </c>
      <c r="B80" s="46">
        <v>0</v>
      </c>
      <c r="C80" s="45">
        <f t="shared" si="4"/>
        <v>0</v>
      </c>
      <c r="D80" s="46">
        <v>-6.2E-2</v>
      </c>
      <c r="E80" s="45">
        <f t="shared" si="5"/>
        <v>1</v>
      </c>
      <c r="F80" s="44"/>
    </row>
    <row r="81" spans="1:6" ht="12.75" customHeight="1" x14ac:dyDescent="0.2">
      <c r="A81" s="46" t="s">
        <v>30</v>
      </c>
      <c r="B81" s="46">
        <v>2000</v>
      </c>
      <c r="C81" s="45">
        <f t="shared" si="4"/>
        <v>5.2147594379323689E-2</v>
      </c>
      <c r="D81" s="46">
        <v>2937.9070000000002</v>
      </c>
      <c r="E81" s="45">
        <f t="shared" si="5"/>
        <v>-0.31924325718955709</v>
      </c>
      <c r="F81" s="44"/>
    </row>
    <row r="82" spans="1:6" ht="12.75" customHeight="1" x14ac:dyDescent="0.2">
      <c r="A82" s="53" t="s">
        <v>172</v>
      </c>
      <c r="B82" s="52">
        <f>SUM(B27:B81)</f>
        <v>34474.04</v>
      </c>
      <c r="C82" s="51">
        <f t="shared" si="4"/>
        <v>0.89886912726829005</v>
      </c>
      <c r="D82" s="52">
        <f>SUM(D27:D81)</f>
        <v>32105.915999999994</v>
      </c>
      <c r="E82" s="51">
        <f t="shared" si="5"/>
        <v>7.3759739482281317E-2</v>
      </c>
      <c r="F82" s="44"/>
    </row>
    <row r="84" spans="1:6" ht="12.75" customHeight="1" thickBot="1" x14ac:dyDescent="0.25">
      <c r="A84" s="50" t="s">
        <v>171</v>
      </c>
      <c r="B84" s="49">
        <f>(0+(B24))-(0+(B82))</f>
        <v>3878.6399999999994</v>
      </c>
      <c r="C84" s="48">
        <f>IF(ISERROR(B84/38352.68),"",B84/38352.68)</f>
        <v>0.10113087273170999</v>
      </c>
      <c r="D84" s="49">
        <f>(0+(D24))-(0+(D82))</f>
        <v>712.44700000000375</v>
      </c>
      <c r="E84" s="48">
        <f>IF(ISERROR(IF(B84&gt;D84,ABS(B84-D84)/ABS(D84),0-ABS((B84-D84)/ABS(D84)))),"",IF(B84&gt;D84,ABS(B84-D84)/ABS(D84),0-ABS((B84-D84)/ABS(D84))))</f>
        <v>4.4441102285503051</v>
      </c>
      <c r="F84" s="44"/>
    </row>
    <row r="86" spans="1:6" ht="12.75" customHeight="1" x14ac:dyDescent="0.2">
      <c r="A86" s="47" t="s">
        <v>170</v>
      </c>
    </row>
    <row r="87" spans="1:6" ht="12.75" customHeight="1" x14ac:dyDescent="0.2">
      <c r="A87" s="46" t="s">
        <v>169</v>
      </c>
      <c r="B87" s="46">
        <v>0</v>
      </c>
      <c r="C87" s="45">
        <f>IF(ISERROR(B87/38352.68),"",B87/38352.68)</f>
        <v>0</v>
      </c>
      <c r="D87" s="46">
        <v>-16.664999999999999</v>
      </c>
      <c r="E87" s="45">
        <f>IF(ISERROR(IF(B87&gt;D87,ABS(B87-D87)/ABS(D87),0-ABS((B87-D87)/ABS(D87)))),"",IF(B87&gt;D87,ABS(B87-D87)/ABS(D87),0-ABS((B87-D87)/ABS(D87))))</f>
        <v>1</v>
      </c>
      <c r="F87" s="44"/>
    </row>
    <row r="88" spans="1:6" ht="12.75" customHeight="1" x14ac:dyDescent="0.2">
      <c r="A88" s="46" t="s">
        <v>168</v>
      </c>
      <c r="B88" s="46">
        <v>0</v>
      </c>
      <c r="C88" s="45">
        <f>IF(ISERROR(B88/38352.68),"",B88/38352.68)</f>
        <v>0</v>
      </c>
      <c r="D88" s="46">
        <v>-13.1</v>
      </c>
      <c r="E88" s="45">
        <f>IF(ISERROR(IF(B88&gt;D88,ABS(B88-D88)/ABS(D88),0-ABS((B88-D88)/ABS(D88)))),"",IF(B88&gt;D88,ABS(B88-D88)/ABS(D88),0-ABS((B88-D88)/ABS(D88))))</f>
        <v>1</v>
      </c>
      <c r="F88" s="44"/>
    </row>
    <row r="89" spans="1:6" ht="12.75" customHeight="1" x14ac:dyDescent="0.2">
      <c r="A89" s="46" t="s">
        <v>167</v>
      </c>
      <c r="B89" s="46">
        <v>-122.16</v>
      </c>
      <c r="C89" s="45">
        <f>IF(ISERROR(B89/38352.68),"",B89/38352.68)</f>
        <v>-3.1851750646890906E-3</v>
      </c>
      <c r="D89" s="46">
        <v>-122.16</v>
      </c>
      <c r="E89" s="45">
        <f>IF(ISERROR(IF(B89&gt;D89,ABS(B89-D89)/ABS(D89),0-ABS((B89-D89)/ABS(D89)))),"",IF(B89&gt;D89,ABS(B89-D89)/ABS(D89),0-ABS((B89-D89)/ABS(D89))))</f>
        <v>0</v>
      </c>
      <c r="F89" s="44"/>
    </row>
    <row r="90" spans="1:6" ht="12.75" customHeight="1" x14ac:dyDescent="0.2">
      <c r="A90" s="46" t="s">
        <v>166</v>
      </c>
      <c r="B90" s="46">
        <v>-125</v>
      </c>
      <c r="C90" s="45">
        <f>IF(ISERROR(B90/38352.68),"",B90/38352.68)</f>
        <v>-3.2592246487077306E-3</v>
      </c>
      <c r="D90" s="46">
        <v>-125</v>
      </c>
      <c r="E90" s="45">
        <f>IF(ISERROR(IF(B90&gt;D90,ABS(B90-D90)/ABS(D90),0-ABS((B90-D90)/ABS(D90)))),"",IF(B90&gt;D90,ABS(B90-D90)/ABS(D90),0-ABS((B90-D90)/ABS(D90))))</f>
        <v>0</v>
      </c>
      <c r="F90" s="44"/>
    </row>
    <row r="91" spans="1:6" ht="12.75" customHeight="1" x14ac:dyDescent="0.2">
      <c r="A91" s="53" t="s">
        <v>165</v>
      </c>
      <c r="B91" s="52">
        <f>SUM(B87:B90)</f>
        <v>-247.16</v>
      </c>
      <c r="C91" s="51">
        <f>IF(ISERROR(B91/38352.68),"",B91/38352.68)</f>
        <v>-6.4443997133968207E-3</v>
      </c>
      <c r="D91" s="52">
        <f>SUM(D87:D90)</f>
        <v>-276.92500000000001</v>
      </c>
      <c r="E91" s="51">
        <f>IF(ISERROR(IF(B91&gt;D91,ABS(B91-D91)/ABS(D91),0-ABS((B91-D91)/ABS(D91)))),"",IF(B91&gt;D91,ABS(B91-D91)/ABS(D91),0-ABS((B91-D91)/ABS(D91))))</f>
        <v>0.10748397580572362</v>
      </c>
      <c r="F91" s="44"/>
    </row>
    <row r="93" spans="1:6" ht="12.75" customHeight="1" x14ac:dyDescent="0.2">
      <c r="A93" s="46"/>
      <c r="B93" s="46"/>
      <c r="C93" s="45"/>
      <c r="D93" s="46"/>
      <c r="E93" s="45"/>
      <c r="F93" s="44"/>
    </row>
    <row r="94" spans="1:6" ht="12.75" customHeight="1" thickBot="1" x14ac:dyDescent="0.25">
      <c r="A94" s="50" t="s">
        <v>164</v>
      </c>
      <c r="B94" s="49">
        <f>(0+(B84)+(B91)+(0))-(0)</f>
        <v>3631.4799999999996</v>
      </c>
      <c r="C94" s="48">
        <f>IF(ISERROR(B94/38352.68),"",B94/38352.68)</f>
        <v>9.4686473018313178E-2</v>
      </c>
      <c r="D94" s="49">
        <f>(0+(D84)+(D91)+(0))-(0)</f>
        <v>435.52200000000374</v>
      </c>
      <c r="E94" s="48">
        <f>IF(ISERROR(IF(B94&gt;D94,ABS(B94-D94)/ABS(D94),0-ABS((B94-D94)/ABS(D94)))),"",IF(B94&gt;D94,ABS(B94-D94)/ABS(D94),0-ABS((B94-D94)/ABS(D94))))</f>
        <v>7.3382240162379135</v>
      </c>
      <c r="F94" s="44"/>
    </row>
    <row r="96" spans="1:6" ht="12.75" customHeight="1" x14ac:dyDescent="0.2">
      <c r="A96" s="47" t="s">
        <v>163</v>
      </c>
    </row>
    <row r="97" spans="1:6" ht="12.75" customHeight="1" x14ac:dyDescent="0.2">
      <c r="A97" s="46" t="s">
        <v>162</v>
      </c>
      <c r="B97" s="46">
        <v>-23474.32</v>
      </c>
      <c r="C97" s="45"/>
      <c r="D97" s="46"/>
      <c r="E97" s="45"/>
      <c r="F97" s="44"/>
    </row>
    <row r="98" spans="1:6" ht="12.75" customHeight="1" x14ac:dyDescent="0.2">
      <c r="A98" s="46" t="s">
        <v>161</v>
      </c>
      <c r="B98" s="46">
        <f>B94</f>
        <v>3631.4799999999996</v>
      </c>
      <c r="C98" s="45"/>
      <c r="D98" s="46"/>
      <c r="E98" s="45"/>
      <c r="F98" s="44"/>
    </row>
    <row r="99" spans="1:6" ht="12.75" customHeight="1" x14ac:dyDescent="0.2">
      <c r="A99" s="46" t="s">
        <v>160</v>
      </c>
      <c r="B99" s="46">
        <f>B97+B98</f>
        <v>-19842.84</v>
      </c>
      <c r="C99" s="45"/>
      <c r="D99" s="46"/>
      <c r="E99" s="45"/>
      <c r="F99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F101"/>
  <sheetViews>
    <sheetView topLeftCell="A24" workbookViewId="0">
      <selection activeCell="R84" sqref="R84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251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249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245</v>
      </c>
      <c r="B9" s="46">
        <v>0</v>
      </c>
      <c r="C9" s="45">
        <f t="shared" ref="C9:C24" si="0">IF(ISERROR(B9/30393.3),"",B9/30393.3)</f>
        <v>0</v>
      </c>
      <c r="D9" s="46">
        <v>461.22727272727275</v>
      </c>
      <c r="E9" s="45">
        <f t="shared" ref="E9:E24" si="1">IF(ISERROR(IF(B9&gt;D9,ABS(B9-D9)/ABS(D9),0-ABS((B9-D9)/ABS(D9)))),"",IF(B9&gt;D9,ABS(B9-D9)/ABS(D9),0-ABS((B9-D9)/ABS(D9))))</f>
        <v>-1</v>
      </c>
      <c r="F9" s="44"/>
    </row>
    <row r="10" spans="1:6" ht="12.75" customHeight="1" x14ac:dyDescent="0.2">
      <c r="A10" s="46" t="s">
        <v>244</v>
      </c>
      <c r="B10" s="46">
        <v>0</v>
      </c>
      <c r="C10" s="45">
        <f t="shared" si="0"/>
        <v>0</v>
      </c>
      <c r="D10" s="46">
        <v>256.49909090909091</v>
      </c>
      <c r="E10" s="45">
        <f t="shared" si="1"/>
        <v>-1</v>
      </c>
      <c r="F10" s="44"/>
    </row>
    <row r="11" spans="1:6" ht="12.75" customHeight="1" x14ac:dyDescent="0.2">
      <c r="A11" s="46" t="s">
        <v>243</v>
      </c>
      <c r="B11" s="46">
        <v>3713</v>
      </c>
      <c r="C11" s="45">
        <f t="shared" si="0"/>
        <v>0.1221650824359316</v>
      </c>
      <c r="D11" s="46">
        <v>7569.1754545454542</v>
      </c>
      <c r="E11" s="45">
        <f t="shared" si="1"/>
        <v>-0.50945779731261709</v>
      </c>
      <c r="F11" s="44"/>
    </row>
    <row r="12" spans="1:6" ht="12.75" customHeight="1" x14ac:dyDescent="0.2">
      <c r="A12" s="46" t="s">
        <v>242</v>
      </c>
      <c r="B12" s="46">
        <v>17466.03</v>
      </c>
      <c r="C12" s="45">
        <f t="shared" si="0"/>
        <v>0.57466711413370708</v>
      </c>
      <c r="D12" s="46">
        <v>12173.900909090909</v>
      </c>
      <c r="E12" s="45">
        <f t="shared" si="1"/>
        <v>0.4347110371957415</v>
      </c>
      <c r="F12" s="44"/>
    </row>
    <row r="13" spans="1:6" ht="12.75" customHeight="1" x14ac:dyDescent="0.2">
      <c r="A13" s="46" t="s">
        <v>241</v>
      </c>
      <c r="B13" s="46">
        <v>260</v>
      </c>
      <c r="C13" s="45">
        <f t="shared" si="0"/>
        <v>8.5545169494592559E-3</v>
      </c>
      <c r="D13" s="46">
        <v>43.327272727272728</v>
      </c>
      <c r="E13" s="45">
        <f t="shared" si="1"/>
        <v>5.00083927822073</v>
      </c>
      <c r="F13" s="44"/>
    </row>
    <row r="14" spans="1:6" ht="12.75" customHeight="1" x14ac:dyDescent="0.2">
      <c r="A14" s="46" t="s">
        <v>240</v>
      </c>
      <c r="B14" s="46">
        <v>0</v>
      </c>
      <c r="C14" s="45">
        <f t="shared" si="0"/>
        <v>0</v>
      </c>
      <c r="D14" s="46">
        <v>127.63636363636364</v>
      </c>
      <c r="E14" s="45">
        <f t="shared" si="1"/>
        <v>-1</v>
      </c>
      <c r="F14" s="44"/>
    </row>
    <row r="15" spans="1:6" ht="12.75" customHeight="1" x14ac:dyDescent="0.2">
      <c r="A15" s="46" t="s">
        <v>239</v>
      </c>
      <c r="B15" s="46">
        <v>2249.59</v>
      </c>
      <c r="C15" s="45">
        <f t="shared" si="0"/>
        <v>7.4015983785900186E-2</v>
      </c>
      <c r="D15" s="46">
        <v>2228.3790909090908</v>
      </c>
      <c r="E15" s="45">
        <f t="shared" si="1"/>
        <v>9.5185371185008468E-3</v>
      </c>
      <c r="F15" s="44"/>
    </row>
    <row r="16" spans="1:6" ht="12.75" customHeight="1" x14ac:dyDescent="0.2">
      <c r="A16" s="46" t="s">
        <v>238</v>
      </c>
      <c r="B16" s="46">
        <v>3497</v>
      </c>
      <c r="C16" s="45">
        <f t="shared" si="0"/>
        <v>0.115058252970227</v>
      </c>
      <c r="D16" s="46">
        <v>2537.4545454545455</v>
      </c>
      <c r="E16" s="45">
        <f t="shared" si="1"/>
        <v>0.37815276583548291</v>
      </c>
      <c r="F16" s="44"/>
    </row>
    <row r="17" spans="1:6" ht="12.75" customHeight="1" x14ac:dyDescent="0.2">
      <c r="A17" s="46" t="s">
        <v>237</v>
      </c>
      <c r="B17" s="46">
        <v>0</v>
      </c>
      <c r="C17" s="45">
        <f t="shared" si="0"/>
        <v>0</v>
      </c>
      <c r="D17" s="46">
        <v>40.126363636363635</v>
      </c>
      <c r="E17" s="45">
        <f t="shared" si="1"/>
        <v>-1</v>
      </c>
      <c r="F17" s="44"/>
    </row>
    <row r="18" spans="1:6" ht="12.75" customHeight="1" x14ac:dyDescent="0.2">
      <c r="A18" s="46" t="s">
        <v>236</v>
      </c>
      <c r="B18" s="46">
        <v>0</v>
      </c>
      <c r="C18" s="45">
        <f t="shared" si="0"/>
        <v>0</v>
      </c>
      <c r="D18" s="46">
        <v>4.6372727272727277</v>
      </c>
      <c r="E18" s="45">
        <f t="shared" si="1"/>
        <v>-1</v>
      </c>
      <c r="F18" s="44"/>
    </row>
    <row r="19" spans="1:6" ht="12.75" customHeight="1" x14ac:dyDescent="0.2">
      <c r="A19" s="46" t="s">
        <v>235</v>
      </c>
      <c r="B19" s="46">
        <v>0</v>
      </c>
      <c r="C19" s="45">
        <f t="shared" si="0"/>
        <v>0</v>
      </c>
      <c r="D19" s="46">
        <v>86.453636363636363</v>
      </c>
      <c r="E19" s="45">
        <f t="shared" si="1"/>
        <v>-1</v>
      </c>
      <c r="F19" s="44"/>
    </row>
    <row r="20" spans="1:6" ht="12.75" customHeight="1" x14ac:dyDescent="0.2">
      <c r="A20" s="46" t="s">
        <v>234</v>
      </c>
      <c r="B20" s="46">
        <v>2028.68</v>
      </c>
      <c r="C20" s="45">
        <f t="shared" si="0"/>
        <v>6.674760555780386E-2</v>
      </c>
      <c r="D20" s="46">
        <v>5923.8436363636365</v>
      </c>
      <c r="E20" s="45">
        <f t="shared" si="1"/>
        <v>-0.65753991419575863</v>
      </c>
      <c r="F20" s="44"/>
    </row>
    <row r="21" spans="1:6" ht="12.75" customHeight="1" x14ac:dyDescent="0.2">
      <c r="A21" s="46" t="s">
        <v>233</v>
      </c>
      <c r="B21" s="46">
        <v>1179</v>
      </c>
      <c r="C21" s="45">
        <f t="shared" si="0"/>
        <v>3.8791444166971008E-2</v>
      </c>
      <c r="D21" s="46">
        <v>1036.8781818181817</v>
      </c>
      <c r="E21" s="45">
        <f t="shared" si="1"/>
        <v>0.13706703513869442</v>
      </c>
      <c r="F21" s="44"/>
    </row>
    <row r="22" spans="1:6" ht="12.75" customHeight="1" x14ac:dyDescent="0.2">
      <c r="A22" s="46" t="s">
        <v>232</v>
      </c>
      <c r="B22" s="46">
        <v>0</v>
      </c>
      <c r="C22" s="45">
        <f t="shared" si="0"/>
        <v>0</v>
      </c>
      <c r="D22" s="46">
        <v>-13.136363636363637</v>
      </c>
      <c r="E22" s="45">
        <f t="shared" si="1"/>
        <v>1</v>
      </c>
      <c r="F22" s="44"/>
    </row>
    <row r="23" spans="1:6" ht="12.75" customHeight="1" x14ac:dyDescent="0.2">
      <c r="A23" s="46" t="s">
        <v>231</v>
      </c>
      <c r="B23" s="46">
        <v>0</v>
      </c>
      <c r="C23" s="45">
        <f t="shared" si="0"/>
        <v>0</v>
      </c>
      <c r="D23" s="46">
        <v>121.5</v>
      </c>
      <c r="E23" s="45">
        <f t="shared" si="1"/>
        <v>-1</v>
      </c>
      <c r="F23" s="44"/>
    </row>
    <row r="24" spans="1:6" ht="12.75" customHeight="1" x14ac:dyDescent="0.2">
      <c r="A24" s="53" t="s">
        <v>230</v>
      </c>
      <c r="B24" s="52">
        <f>SUM(B9:B23)</f>
        <v>30393.3</v>
      </c>
      <c r="C24" s="51">
        <f t="shared" si="0"/>
        <v>1</v>
      </c>
      <c r="D24" s="52">
        <f>SUM(D9:D23)</f>
        <v>32597.902727272722</v>
      </c>
      <c r="E24" s="51">
        <f t="shared" si="1"/>
        <v>-6.7630201418702393E-2</v>
      </c>
      <c r="F24" s="44"/>
    </row>
    <row r="26" spans="1:6" ht="12.75" customHeight="1" x14ac:dyDescent="0.2">
      <c r="A26" s="47" t="s">
        <v>229</v>
      </c>
    </row>
    <row r="27" spans="1:6" ht="12.75" customHeight="1" x14ac:dyDescent="0.2">
      <c r="A27" s="46" t="s">
        <v>228</v>
      </c>
      <c r="B27" s="46">
        <v>363.38</v>
      </c>
      <c r="C27" s="45">
        <f t="shared" ref="C27:C58" si="2">IF(ISERROR(B27/30393.3),"",B27/30393.3)</f>
        <v>1.1955924496517325E-2</v>
      </c>
      <c r="D27" s="46">
        <v>33.034545454545452</v>
      </c>
      <c r="E27" s="45">
        <f t="shared" ref="E27:E58" si="3">IF(ISERROR(IF(B27&gt;D27,ABS(B27-D27)/ABS(D27),0-ABS((B27-D27)/ABS(D27)))),"",IF(B27&gt;D27,ABS(B27-D27)/ABS(D27),0-ABS((B27-D27)/ABS(D27))))</f>
        <v>10.000000000000002</v>
      </c>
      <c r="F27" s="44"/>
    </row>
    <row r="28" spans="1:6" ht="12.75" customHeight="1" x14ac:dyDescent="0.2">
      <c r="A28" s="46" t="s">
        <v>227</v>
      </c>
      <c r="B28" s="46">
        <v>0</v>
      </c>
      <c r="C28" s="45">
        <f t="shared" si="2"/>
        <v>0</v>
      </c>
      <c r="D28" s="46">
        <v>129.40363636363637</v>
      </c>
      <c r="E28" s="45">
        <f t="shared" si="3"/>
        <v>-1</v>
      </c>
      <c r="F28" s="44"/>
    </row>
    <row r="29" spans="1:6" ht="12.75" customHeight="1" x14ac:dyDescent="0.2">
      <c r="A29" s="46" t="s">
        <v>226</v>
      </c>
      <c r="B29" s="46">
        <v>227.94</v>
      </c>
      <c r="C29" s="45">
        <f t="shared" si="2"/>
        <v>7.4996792056143957E-3</v>
      </c>
      <c r="D29" s="46">
        <v>108.7090909090909</v>
      </c>
      <c r="E29" s="45">
        <f t="shared" si="3"/>
        <v>1.0967887606623181</v>
      </c>
      <c r="F29" s="44"/>
    </row>
    <row r="30" spans="1:6" ht="12.75" customHeight="1" x14ac:dyDescent="0.2">
      <c r="A30" s="46" t="s">
        <v>225</v>
      </c>
      <c r="B30" s="46">
        <v>0</v>
      </c>
      <c r="C30" s="45">
        <f t="shared" si="2"/>
        <v>0</v>
      </c>
      <c r="D30" s="46">
        <v>76.180909090909097</v>
      </c>
      <c r="E30" s="45">
        <f t="shared" si="3"/>
        <v>-1</v>
      </c>
      <c r="F30" s="44"/>
    </row>
    <row r="31" spans="1:6" ht="12.75" customHeight="1" x14ac:dyDescent="0.2">
      <c r="A31" s="46" t="s">
        <v>224</v>
      </c>
      <c r="B31" s="46">
        <v>1962.13</v>
      </c>
      <c r="C31" s="45">
        <f t="shared" si="2"/>
        <v>6.4557978238624969E-2</v>
      </c>
      <c r="D31" s="46">
        <v>595.10909090909092</v>
      </c>
      <c r="E31" s="45">
        <f t="shared" si="3"/>
        <v>2.2970929699673097</v>
      </c>
      <c r="F31" s="44"/>
    </row>
    <row r="32" spans="1:6" ht="12.75" customHeight="1" x14ac:dyDescent="0.2">
      <c r="A32" s="46" t="s">
        <v>223</v>
      </c>
      <c r="B32" s="46">
        <v>269.89999999999998</v>
      </c>
      <c r="C32" s="45">
        <f t="shared" si="2"/>
        <v>8.8802466333040495E-3</v>
      </c>
      <c r="D32" s="46">
        <v>266.25272727272727</v>
      </c>
      <c r="E32" s="45">
        <f t="shared" si="3"/>
        <v>1.3698536592028004E-2</v>
      </c>
      <c r="F32" s="44"/>
    </row>
    <row r="33" spans="1:6" ht="12.75" customHeight="1" x14ac:dyDescent="0.2">
      <c r="A33" s="46" t="s">
        <v>222</v>
      </c>
      <c r="B33" s="46">
        <v>0</v>
      </c>
      <c r="C33" s="45">
        <f t="shared" si="2"/>
        <v>0</v>
      </c>
      <c r="D33" s="46">
        <v>6.7054545454545451</v>
      </c>
      <c r="E33" s="45">
        <f t="shared" si="3"/>
        <v>-1</v>
      </c>
      <c r="F33" s="44"/>
    </row>
    <row r="34" spans="1:6" ht="12.75" customHeight="1" x14ac:dyDescent="0.2">
      <c r="A34" s="46" t="s">
        <v>221</v>
      </c>
      <c r="B34" s="46">
        <v>204</v>
      </c>
      <c r="C34" s="45">
        <f t="shared" si="2"/>
        <v>6.7120056064988009E-3</v>
      </c>
      <c r="D34" s="46">
        <v>149.5</v>
      </c>
      <c r="E34" s="45">
        <f t="shared" si="3"/>
        <v>0.36454849498327757</v>
      </c>
      <c r="F34" s="44"/>
    </row>
    <row r="35" spans="1:6" ht="12.75" customHeight="1" x14ac:dyDescent="0.2">
      <c r="A35" s="46" t="s">
        <v>220</v>
      </c>
      <c r="B35" s="46">
        <v>-7.7</v>
      </c>
      <c r="C35" s="45">
        <f t="shared" si="2"/>
        <v>-2.5334530965706261E-4</v>
      </c>
      <c r="D35" s="46">
        <v>-0.7</v>
      </c>
      <c r="E35" s="45">
        <f t="shared" si="3"/>
        <v>-10</v>
      </c>
      <c r="F35" s="44"/>
    </row>
    <row r="36" spans="1:6" ht="12.75" customHeight="1" x14ac:dyDescent="0.2">
      <c r="A36" s="46" t="s">
        <v>219</v>
      </c>
      <c r="B36" s="46">
        <v>0</v>
      </c>
      <c r="C36" s="45">
        <f t="shared" si="2"/>
        <v>0</v>
      </c>
      <c r="D36" s="46">
        <v>237.48727272727274</v>
      </c>
      <c r="E36" s="45">
        <f t="shared" si="3"/>
        <v>-1</v>
      </c>
      <c r="F36" s="44"/>
    </row>
    <row r="37" spans="1:6" ht="12.75" customHeight="1" x14ac:dyDescent="0.2">
      <c r="A37" s="46" t="s">
        <v>218</v>
      </c>
      <c r="B37" s="46">
        <v>0</v>
      </c>
      <c r="C37" s="45">
        <f t="shared" si="2"/>
        <v>0</v>
      </c>
      <c r="D37" s="46">
        <v>3.85</v>
      </c>
      <c r="E37" s="45">
        <f t="shared" si="3"/>
        <v>-1</v>
      </c>
      <c r="F37" s="44"/>
    </row>
    <row r="38" spans="1:6" ht="12.75" customHeight="1" x14ac:dyDescent="0.2">
      <c r="A38" s="46" t="s">
        <v>217</v>
      </c>
      <c r="B38" s="46">
        <v>1916.66</v>
      </c>
      <c r="C38" s="45">
        <f t="shared" si="2"/>
        <v>6.3061924832117602E-2</v>
      </c>
      <c r="D38" s="46">
        <v>1804.3072727272727</v>
      </c>
      <c r="E38" s="45">
        <f t="shared" si="3"/>
        <v>6.2269176082687061E-2</v>
      </c>
      <c r="F38" s="44"/>
    </row>
    <row r="39" spans="1:6" ht="12.75" customHeight="1" x14ac:dyDescent="0.2">
      <c r="A39" s="46" t="s">
        <v>216</v>
      </c>
      <c r="B39" s="46">
        <v>0</v>
      </c>
      <c r="C39" s="45">
        <f t="shared" si="2"/>
        <v>0</v>
      </c>
      <c r="D39" s="46">
        <v>23.864545454545453</v>
      </c>
      <c r="E39" s="45">
        <f t="shared" si="3"/>
        <v>-1</v>
      </c>
      <c r="F39" s="44"/>
    </row>
    <row r="40" spans="1:6" ht="12.75" customHeight="1" x14ac:dyDescent="0.2">
      <c r="A40" s="46" t="s">
        <v>215</v>
      </c>
      <c r="B40" s="46">
        <v>0</v>
      </c>
      <c r="C40" s="45">
        <f t="shared" si="2"/>
        <v>0</v>
      </c>
      <c r="D40" s="46">
        <v>245.10363636363635</v>
      </c>
      <c r="E40" s="45">
        <f t="shared" si="3"/>
        <v>-1</v>
      </c>
      <c r="F40" s="44"/>
    </row>
    <row r="41" spans="1:6" ht="12.75" customHeight="1" x14ac:dyDescent="0.2">
      <c r="A41" s="46" t="s">
        <v>214</v>
      </c>
      <c r="B41" s="46">
        <v>0</v>
      </c>
      <c r="C41" s="45">
        <f t="shared" si="2"/>
        <v>0</v>
      </c>
      <c r="D41" s="46">
        <v>18.072727272727274</v>
      </c>
      <c r="E41" s="45">
        <f t="shared" si="3"/>
        <v>-1</v>
      </c>
      <c r="F41" s="44"/>
    </row>
    <row r="42" spans="1:6" ht="12.75" customHeight="1" x14ac:dyDescent="0.2">
      <c r="A42" s="46" t="s">
        <v>213</v>
      </c>
      <c r="B42" s="46">
        <v>0</v>
      </c>
      <c r="C42" s="45">
        <f t="shared" si="2"/>
        <v>0</v>
      </c>
      <c r="D42" s="46">
        <v>25.823636363636364</v>
      </c>
      <c r="E42" s="45">
        <f t="shared" si="3"/>
        <v>-1</v>
      </c>
      <c r="F42" s="44"/>
    </row>
    <row r="43" spans="1:6" ht="12.75" customHeight="1" x14ac:dyDescent="0.2">
      <c r="A43" s="46" t="s">
        <v>212</v>
      </c>
      <c r="B43" s="46">
        <v>0</v>
      </c>
      <c r="C43" s="45">
        <f t="shared" si="2"/>
        <v>0</v>
      </c>
      <c r="D43" s="46">
        <v>40.799999999999997</v>
      </c>
      <c r="E43" s="45">
        <f t="shared" si="3"/>
        <v>-1</v>
      </c>
      <c r="F43" s="44"/>
    </row>
    <row r="44" spans="1:6" ht="12.75" customHeight="1" x14ac:dyDescent="0.2">
      <c r="A44" s="46" t="s">
        <v>211</v>
      </c>
      <c r="B44" s="46">
        <v>10.49</v>
      </c>
      <c r="C44" s="45">
        <f t="shared" si="2"/>
        <v>3.4514185692241381E-4</v>
      </c>
      <c r="D44" s="46">
        <v>102.93454545454546</v>
      </c>
      <c r="E44" s="45">
        <f t="shared" si="3"/>
        <v>-0.89809057830218675</v>
      </c>
      <c r="F44" s="44"/>
    </row>
    <row r="45" spans="1:6" ht="12.75" customHeight="1" x14ac:dyDescent="0.2">
      <c r="A45" s="46" t="s">
        <v>210</v>
      </c>
      <c r="B45" s="46">
        <v>756.51</v>
      </c>
      <c r="C45" s="45">
        <f t="shared" si="2"/>
        <v>2.4890683143982392E-2</v>
      </c>
      <c r="D45" s="46">
        <v>440.91</v>
      </c>
      <c r="E45" s="45">
        <f t="shared" si="3"/>
        <v>0.71579233857249769</v>
      </c>
      <c r="F45" s="44"/>
    </row>
    <row r="46" spans="1:6" ht="12.75" customHeight="1" x14ac:dyDescent="0.2">
      <c r="A46" s="46" t="s">
        <v>209</v>
      </c>
      <c r="B46" s="46">
        <v>95.2</v>
      </c>
      <c r="C46" s="45">
        <f t="shared" si="2"/>
        <v>3.1322692830327739E-3</v>
      </c>
      <c r="D46" s="46">
        <v>112.90909090909091</v>
      </c>
      <c r="E46" s="45">
        <f t="shared" si="3"/>
        <v>-0.15684380032206116</v>
      </c>
      <c r="F46" s="44"/>
    </row>
    <row r="47" spans="1:6" ht="12.75" customHeight="1" x14ac:dyDescent="0.2">
      <c r="A47" s="46" t="s">
        <v>208</v>
      </c>
      <c r="B47" s="46">
        <v>247.15</v>
      </c>
      <c r="C47" s="45">
        <f t="shared" si="2"/>
        <v>8.1317264002263665E-3</v>
      </c>
      <c r="D47" s="46">
        <v>107.11545454545454</v>
      </c>
      <c r="E47" s="45">
        <f t="shared" si="3"/>
        <v>1.3073234487850836</v>
      </c>
      <c r="F47" s="44"/>
    </row>
    <row r="48" spans="1:6" ht="12.75" customHeight="1" x14ac:dyDescent="0.2">
      <c r="A48" s="46" t="s">
        <v>207</v>
      </c>
      <c r="B48" s="46">
        <v>0</v>
      </c>
      <c r="C48" s="45">
        <f t="shared" si="2"/>
        <v>0</v>
      </c>
      <c r="D48" s="46">
        <v>1.6572727272727272</v>
      </c>
      <c r="E48" s="45">
        <f t="shared" si="3"/>
        <v>-1</v>
      </c>
      <c r="F48" s="44"/>
    </row>
    <row r="49" spans="1:6" ht="12.75" customHeight="1" x14ac:dyDescent="0.2">
      <c r="A49" s="46" t="s">
        <v>206</v>
      </c>
      <c r="B49" s="46">
        <v>589.47</v>
      </c>
      <c r="C49" s="45">
        <f t="shared" si="2"/>
        <v>1.9394735023837491E-2</v>
      </c>
      <c r="D49" s="46">
        <v>470.79090909090911</v>
      </c>
      <c r="E49" s="45">
        <f t="shared" si="3"/>
        <v>0.25208449997103521</v>
      </c>
      <c r="F49" s="44"/>
    </row>
    <row r="50" spans="1:6" ht="12.75" customHeight="1" x14ac:dyDescent="0.2">
      <c r="A50" s="46" t="s">
        <v>205</v>
      </c>
      <c r="B50" s="46">
        <v>0</v>
      </c>
      <c r="C50" s="45">
        <f t="shared" si="2"/>
        <v>0</v>
      </c>
      <c r="D50" s="46">
        <v>0.21818181818181817</v>
      </c>
      <c r="E50" s="45">
        <f t="shared" si="3"/>
        <v>-1</v>
      </c>
      <c r="F50" s="44"/>
    </row>
    <row r="51" spans="1:6" ht="12.75" customHeight="1" x14ac:dyDescent="0.2">
      <c r="A51" s="46" t="s">
        <v>204</v>
      </c>
      <c r="B51" s="46">
        <v>25.68</v>
      </c>
      <c r="C51" s="45">
        <f t="shared" si="2"/>
        <v>8.4492305870043723E-4</v>
      </c>
      <c r="D51" s="46">
        <v>133.53545454545454</v>
      </c>
      <c r="E51" s="45">
        <f t="shared" si="3"/>
        <v>-0.80769152216980167</v>
      </c>
      <c r="F51" s="44"/>
    </row>
    <row r="52" spans="1:6" ht="12.75" customHeight="1" x14ac:dyDescent="0.2">
      <c r="A52" s="46" t="s">
        <v>203</v>
      </c>
      <c r="B52" s="46">
        <v>1200</v>
      </c>
      <c r="C52" s="45">
        <f t="shared" si="2"/>
        <v>3.9482385920581183E-2</v>
      </c>
      <c r="D52" s="46">
        <v>724.53545454545451</v>
      </c>
      <c r="E52" s="45">
        <f t="shared" si="3"/>
        <v>0.6562336493979215</v>
      </c>
      <c r="F52" s="44"/>
    </row>
    <row r="53" spans="1:6" ht="12.75" customHeight="1" x14ac:dyDescent="0.2">
      <c r="A53" s="46" t="s">
        <v>202</v>
      </c>
      <c r="B53" s="46">
        <v>224.57</v>
      </c>
      <c r="C53" s="45">
        <f t="shared" si="2"/>
        <v>7.3887995051540962E-3</v>
      </c>
      <c r="D53" s="46">
        <v>120.46454545454546</v>
      </c>
      <c r="E53" s="45">
        <f t="shared" si="3"/>
        <v>0.86419995321143139</v>
      </c>
      <c r="F53" s="44"/>
    </row>
    <row r="54" spans="1:6" ht="12.75" customHeight="1" x14ac:dyDescent="0.2">
      <c r="A54" s="46" t="s">
        <v>201</v>
      </c>
      <c r="B54" s="46">
        <v>359.34</v>
      </c>
      <c r="C54" s="45">
        <f t="shared" si="2"/>
        <v>1.1823000463918034E-2</v>
      </c>
      <c r="D54" s="46">
        <v>86.944545454545448</v>
      </c>
      <c r="E54" s="45">
        <f t="shared" si="3"/>
        <v>3.1329792239567542</v>
      </c>
      <c r="F54" s="44"/>
    </row>
    <row r="55" spans="1:6" ht="12.75" customHeight="1" x14ac:dyDescent="0.2">
      <c r="A55" s="46" t="s">
        <v>200</v>
      </c>
      <c r="B55" s="46">
        <v>55.8</v>
      </c>
      <c r="C55" s="45">
        <f t="shared" si="2"/>
        <v>1.8359309453070249E-3</v>
      </c>
      <c r="D55" s="46">
        <v>79.31</v>
      </c>
      <c r="E55" s="45">
        <f t="shared" si="3"/>
        <v>-0.29643172361618969</v>
      </c>
      <c r="F55" s="44"/>
    </row>
    <row r="56" spans="1:6" ht="12.75" customHeight="1" x14ac:dyDescent="0.2">
      <c r="A56" s="46" t="s">
        <v>199</v>
      </c>
      <c r="B56" s="46">
        <v>0</v>
      </c>
      <c r="C56" s="45">
        <f t="shared" si="2"/>
        <v>0</v>
      </c>
      <c r="D56" s="46">
        <v>36.363636363636367</v>
      </c>
      <c r="E56" s="45">
        <f t="shared" si="3"/>
        <v>-1</v>
      </c>
      <c r="F56" s="44"/>
    </row>
    <row r="57" spans="1:6" ht="12.75" customHeight="1" x14ac:dyDescent="0.2">
      <c r="A57" s="46" t="s">
        <v>198</v>
      </c>
      <c r="B57" s="46">
        <v>20.55</v>
      </c>
      <c r="C57" s="45">
        <f t="shared" si="2"/>
        <v>6.7613585888995277E-4</v>
      </c>
      <c r="D57" s="46">
        <v>14.431818181818182</v>
      </c>
      <c r="E57" s="45">
        <f t="shared" si="3"/>
        <v>0.42393700787401584</v>
      </c>
      <c r="F57" s="44"/>
    </row>
    <row r="58" spans="1:6" ht="12.75" customHeight="1" x14ac:dyDescent="0.2">
      <c r="A58" s="46" t="s">
        <v>197</v>
      </c>
      <c r="B58" s="46">
        <v>0</v>
      </c>
      <c r="C58" s="45">
        <f t="shared" si="2"/>
        <v>0</v>
      </c>
      <c r="D58" s="46">
        <v>157.09090909090909</v>
      </c>
      <c r="E58" s="45">
        <f t="shared" si="3"/>
        <v>-1</v>
      </c>
      <c r="F58" s="44"/>
    </row>
    <row r="59" spans="1:6" ht="12.75" customHeight="1" x14ac:dyDescent="0.2">
      <c r="A59" s="46" t="s">
        <v>196</v>
      </c>
      <c r="B59" s="46">
        <v>1853.79</v>
      </c>
      <c r="C59" s="45">
        <f t="shared" ref="C59:C84" si="4">IF(ISERROR(B59/30393.3),"",B59/30393.3)</f>
        <v>6.0993376829761824E-2</v>
      </c>
      <c r="D59" s="46">
        <v>1783.1527272727274</v>
      </c>
      <c r="E59" s="45">
        <f t="shared" ref="E59:E84" si="5">IF(ISERROR(IF(B59&gt;D59,ABS(B59-D59)/ABS(D59),0-ABS((B59-D59)/ABS(D59)))),"",IF(B59&gt;D59,ABS(B59-D59)/ABS(D59),0-ABS((B59-D59)/ABS(D59))))</f>
        <v>3.9613697495957036E-2</v>
      </c>
      <c r="F59" s="44"/>
    </row>
    <row r="60" spans="1:6" ht="12.75" customHeight="1" x14ac:dyDescent="0.2">
      <c r="A60" s="46" t="s">
        <v>195</v>
      </c>
      <c r="B60" s="46">
        <v>36.44</v>
      </c>
      <c r="C60" s="45">
        <f t="shared" si="4"/>
        <v>1.1989484524549817E-3</v>
      </c>
      <c r="D60" s="46">
        <v>138.94727272727272</v>
      </c>
      <c r="E60" s="45">
        <f t="shared" si="5"/>
        <v>-0.73774224362413476</v>
      </c>
      <c r="F60" s="44"/>
    </row>
    <row r="61" spans="1:6" ht="12.75" customHeight="1" x14ac:dyDescent="0.2">
      <c r="A61" s="46" t="s">
        <v>194</v>
      </c>
      <c r="B61" s="46">
        <v>0</v>
      </c>
      <c r="C61" s="45">
        <f t="shared" si="4"/>
        <v>0</v>
      </c>
      <c r="D61" s="46">
        <v>-4.7318181818181815</v>
      </c>
      <c r="E61" s="45">
        <f t="shared" si="5"/>
        <v>1</v>
      </c>
      <c r="F61" s="44"/>
    </row>
    <row r="62" spans="1:6" ht="12.75" customHeight="1" x14ac:dyDescent="0.2">
      <c r="A62" s="46" t="s">
        <v>193</v>
      </c>
      <c r="B62" s="46">
        <v>650</v>
      </c>
      <c r="C62" s="45">
        <f t="shared" si="4"/>
        <v>2.1386292373648141E-2</v>
      </c>
      <c r="D62" s="46">
        <v>650</v>
      </c>
      <c r="E62" s="45">
        <f t="shared" si="5"/>
        <v>0</v>
      </c>
      <c r="F62" s="44"/>
    </row>
    <row r="63" spans="1:6" ht="12.75" customHeight="1" x14ac:dyDescent="0.2">
      <c r="A63" s="46" t="s">
        <v>192</v>
      </c>
      <c r="B63" s="46">
        <v>742.38</v>
      </c>
      <c r="C63" s="45">
        <f t="shared" si="4"/>
        <v>2.4425778049767546E-2</v>
      </c>
      <c r="D63" s="46">
        <v>196.33727272727273</v>
      </c>
      <c r="E63" s="45">
        <f t="shared" si="5"/>
        <v>2.7811465428228788</v>
      </c>
      <c r="F63" s="44"/>
    </row>
    <row r="64" spans="1:6" ht="12.75" customHeight="1" x14ac:dyDescent="0.2">
      <c r="A64" s="46" t="s">
        <v>191</v>
      </c>
      <c r="B64" s="46">
        <v>5125.5200000000004</v>
      </c>
      <c r="C64" s="45">
        <f t="shared" si="4"/>
        <v>0.16863979890304773</v>
      </c>
      <c r="D64" s="46">
        <v>5619.7890909090911</v>
      </c>
      <c r="E64" s="45">
        <f t="shared" si="5"/>
        <v>-8.7951537488951334E-2</v>
      </c>
      <c r="F64" s="44"/>
    </row>
    <row r="65" spans="1:6" ht="12.75" customHeight="1" x14ac:dyDescent="0.2">
      <c r="A65" s="46" t="s">
        <v>190</v>
      </c>
      <c r="B65" s="46">
        <v>0</v>
      </c>
      <c r="C65" s="45">
        <f t="shared" si="4"/>
        <v>0</v>
      </c>
      <c r="D65" s="46">
        <v>32.990909090909092</v>
      </c>
      <c r="E65" s="45">
        <f t="shared" si="5"/>
        <v>-1</v>
      </c>
      <c r="F65" s="44"/>
    </row>
    <row r="66" spans="1:6" ht="12.75" customHeight="1" x14ac:dyDescent="0.2">
      <c r="A66" s="46" t="s">
        <v>189</v>
      </c>
      <c r="B66" s="46">
        <v>1740</v>
      </c>
      <c r="C66" s="45">
        <f t="shared" si="4"/>
        <v>5.7249459584842712E-2</v>
      </c>
      <c r="D66" s="46">
        <v>2514.5454545454545</v>
      </c>
      <c r="E66" s="45">
        <f t="shared" si="5"/>
        <v>-0.30802603036876353</v>
      </c>
      <c r="F66" s="44"/>
    </row>
    <row r="67" spans="1:6" ht="12.75" customHeight="1" x14ac:dyDescent="0.2">
      <c r="A67" s="46" t="s">
        <v>188</v>
      </c>
      <c r="B67" s="46">
        <v>0</v>
      </c>
      <c r="C67" s="45">
        <f t="shared" si="4"/>
        <v>0</v>
      </c>
      <c r="D67" s="46">
        <v>127.73090909090909</v>
      </c>
      <c r="E67" s="45">
        <f t="shared" si="5"/>
        <v>-1</v>
      </c>
      <c r="F67" s="44"/>
    </row>
    <row r="68" spans="1:6" ht="12.75" customHeight="1" x14ac:dyDescent="0.2">
      <c r="A68" s="46" t="s">
        <v>187</v>
      </c>
      <c r="B68" s="46">
        <v>0</v>
      </c>
      <c r="C68" s="45">
        <f t="shared" si="4"/>
        <v>0</v>
      </c>
      <c r="D68" s="46">
        <v>20.721818181818183</v>
      </c>
      <c r="E68" s="45">
        <f t="shared" si="5"/>
        <v>-1</v>
      </c>
      <c r="F68" s="44"/>
    </row>
    <row r="69" spans="1:6" ht="12.75" customHeight="1" x14ac:dyDescent="0.2">
      <c r="A69" s="46" t="s">
        <v>186</v>
      </c>
      <c r="B69" s="46">
        <v>0</v>
      </c>
      <c r="C69" s="45">
        <f t="shared" si="4"/>
        <v>0</v>
      </c>
      <c r="D69" s="46">
        <v>81.180000000000007</v>
      </c>
      <c r="E69" s="45">
        <f t="shared" si="5"/>
        <v>-1</v>
      </c>
      <c r="F69" s="44"/>
    </row>
    <row r="70" spans="1:6" ht="12.75" customHeight="1" x14ac:dyDescent="0.2">
      <c r="A70" s="46" t="s">
        <v>185</v>
      </c>
      <c r="B70" s="46">
        <v>0</v>
      </c>
      <c r="C70" s="45">
        <f t="shared" si="4"/>
        <v>0</v>
      </c>
      <c r="D70" s="46">
        <v>36.909090909090907</v>
      </c>
      <c r="E70" s="45">
        <f t="shared" si="5"/>
        <v>-1</v>
      </c>
      <c r="F70" s="44"/>
    </row>
    <row r="71" spans="1:6" ht="12.75" customHeight="1" x14ac:dyDescent="0.2">
      <c r="A71" s="46" t="s">
        <v>184</v>
      </c>
      <c r="B71" s="46">
        <v>900.23</v>
      </c>
      <c r="C71" s="45">
        <f t="shared" si="4"/>
        <v>2.9619356897737332E-2</v>
      </c>
      <c r="D71" s="46">
        <v>593.63727272727272</v>
      </c>
      <c r="E71" s="45">
        <f t="shared" si="5"/>
        <v>0.51646475273391623</v>
      </c>
      <c r="F71" s="44"/>
    </row>
    <row r="72" spans="1:6" ht="12.75" customHeight="1" x14ac:dyDescent="0.2">
      <c r="A72" s="46" t="s">
        <v>183</v>
      </c>
      <c r="B72" s="46">
        <v>21.79</v>
      </c>
      <c r="C72" s="45">
        <f t="shared" si="4"/>
        <v>7.1693432434121991E-4</v>
      </c>
      <c r="D72" s="46">
        <v>182.33</v>
      </c>
      <c r="E72" s="45">
        <f t="shared" si="5"/>
        <v>-0.88049141666209629</v>
      </c>
      <c r="F72" s="44"/>
    </row>
    <row r="73" spans="1:6" ht="12.75" customHeight="1" x14ac:dyDescent="0.2">
      <c r="A73" s="46" t="s">
        <v>182</v>
      </c>
      <c r="B73" s="46">
        <v>1880</v>
      </c>
      <c r="C73" s="45">
        <f t="shared" si="4"/>
        <v>6.1855737942243853E-2</v>
      </c>
      <c r="D73" s="46">
        <v>1868.909090909091</v>
      </c>
      <c r="E73" s="45">
        <f t="shared" si="5"/>
        <v>5.9344294192041581E-3</v>
      </c>
      <c r="F73" s="44"/>
    </row>
    <row r="74" spans="1:6" ht="12.75" customHeight="1" x14ac:dyDescent="0.2">
      <c r="A74" s="46" t="s">
        <v>181</v>
      </c>
      <c r="B74" s="46">
        <v>0</v>
      </c>
      <c r="C74" s="45">
        <f t="shared" si="4"/>
        <v>0</v>
      </c>
      <c r="D74" s="46">
        <v>815.26545454545453</v>
      </c>
      <c r="E74" s="45">
        <f t="shared" si="5"/>
        <v>-1</v>
      </c>
      <c r="F74" s="44"/>
    </row>
    <row r="75" spans="1:6" ht="12.75" customHeight="1" x14ac:dyDescent="0.2">
      <c r="A75" s="46" t="s">
        <v>180</v>
      </c>
      <c r="B75" s="46">
        <v>0</v>
      </c>
      <c r="C75" s="45">
        <f t="shared" si="4"/>
        <v>0</v>
      </c>
      <c r="D75" s="46">
        <v>9.6536363636363642</v>
      </c>
      <c r="E75" s="45">
        <f t="shared" si="5"/>
        <v>-1</v>
      </c>
      <c r="F75" s="44"/>
    </row>
    <row r="76" spans="1:6" ht="12.75" customHeight="1" x14ac:dyDescent="0.2">
      <c r="A76" s="46" t="s">
        <v>179</v>
      </c>
      <c r="B76" s="46">
        <v>5033.18</v>
      </c>
      <c r="C76" s="45">
        <f t="shared" si="4"/>
        <v>0.165601629306459</v>
      </c>
      <c r="D76" s="46">
        <v>5464.91</v>
      </c>
      <c r="E76" s="45">
        <f t="shared" si="5"/>
        <v>-7.900038609967952E-2</v>
      </c>
      <c r="F76" s="44"/>
    </row>
    <row r="77" spans="1:6" ht="12.75" customHeight="1" x14ac:dyDescent="0.2">
      <c r="A77" s="46" t="s">
        <v>178</v>
      </c>
      <c r="B77" s="46">
        <v>0</v>
      </c>
      <c r="C77" s="45">
        <f t="shared" si="4"/>
        <v>0</v>
      </c>
      <c r="D77" s="46">
        <v>256.36363636363637</v>
      </c>
      <c r="E77" s="45">
        <f t="shared" si="5"/>
        <v>-1</v>
      </c>
      <c r="F77" s="44"/>
    </row>
    <row r="78" spans="1:6" ht="12.75" customHeight="1" x14ac:dyDescent="0.2">
      <c r="A78" s="46" t="s">
        <v>177</v>
      </c>
      <c r="B78" s="46">
        <v>-1405.05</v>
      </c>
      <c r="C78" s="45">
        <f t="shared" si="4"/>
        <v>-4.622893861476049E-2</v>
      </c>
      <c r="D78" s="46">
        <v>165.23909090909092</v>
      </c>
      <c r="E78" s="45">
        <f t="shared" si="5"/>
        <v>-9.5031332009264808</v>
      </c>
      <c r="F78" s="44"/>
    </row>
    <row r="79" spans="1:6" ht="12.75" customHeight="1" x14ac:dyDescent="0.2">
      <c r="A79" s="46" t="s">
        <v>176</v>
      </c>
      <c r="B79" s="46">
        <v>-8.99</v>
      </c>
      <c r="C79" s="45">
        <f t="shared" si="4"/>
        <v>-2.9578887452168733E-4</v>
      </c>
      <c r="D79" s="46">
        <v>21.268181818181819</v>
      </c>
      <c r="E79" s="45">
        <f t="shared" si="5"/>
        <v>-1.4226971575122889</v>
      </c>
      <c r="F79" s="44"/>
    </row>
    <row r="80" spans="1:6" ht="12.75" customHeight="1" x14ac:dyDescent="0.2">
      <c r="A80" s="46" t="s">
        <v>175</v>
      </c>
      <c r="B80" s="46">
        <v>-154.04</v>
      </c>
      <c r="C80" s="45">
        <f t="shared" si="4"/>
        <v>-5.0682222726719378E-3</v>
      </c>
      <c r="D80" s="46">
        <v>-14.003636363636364</v>
      </c>
      <c r="E80" s="45">
        <f t="shared" si="5"/>
        <v>-10</v>
      </c>
      <c r="F80" s="44"/>
    </row>
    <row r="81" spans="1:6" ht="12.75" customHeight="1" x14ac:dyDescent="0.2">
      <c r="A81" s="46" t="s">
        <v>174</v>
      </c>
      <c r="B81" s="46">
        <v>131.85</v>
      </c>
      <c r="C81" s="45">
        <f t="shared" si="4"/>
        <v>4.3381271530238573E-3</v>
      </c>
      <c r="D81" s="46">
        <v>1881.4909090909091</v>
      </c>
      <c r="E81" s="45">
        <f t="shared" si="5"/>
        <v>-0.92992259523395382</v>
      </c>
      <c r="F81" s="44"/>
    </row>
    <row r="82" spans="1:6" ht="12.75" customHeight="1" x14ac:dyDescent="0.2">
      <c r="A82" s="46" t="s">
        <v>173</v>
      </c>
      <c r="B82" s="46">
        <v>0</v>
      </c>
      <c r="C82" s="45">
        <f t="shared" si="4"/>
        <v>0</v>
      </c>
      <c r="D82" s="46">
        <v>-5.6363636363636366E-2</v>
      </c>
      <c r="E82" s="45">
        <f t="shared" si="5"/>
        <v>1</v>
      </c>
      <c r="F82" s="44"/>
    </row>
    <row r="83" spans="1:6" ht="12.75" customHeight="1" x14ac:dyDescent="0.2">
      <c r="A83" s="46" t="s">
        <v>30</v>
      </c>
      <c r="B83" s="46">
        <v>4600.03</v>
      </c>
      <c r="C83" s="45">
        <f t="shared" si="4"/>
        <v>0.15135013308854253</v>
      </c>
      <c r="D83" s="46">
        <v>3089.0090909090909</v>
      </c>
      <c r="E83" s="45">
        <f t="shared" si="5"/>
        <v>0.48916039565497604</v>
      </c>
      <c r="F83" s="44"/>
    </row>
    <row r="84" spans="1:6" ht="12.75" customHeight="1" x14ac:dyDescent="0.2">
      <c r="A84" s="53" t="s">
        <v>172</v>
      </c>
      <c r="B84" s="52">
        <f>SUM(B27:B83)</f>
        <v>29668.199999999993</v>
      </c>
      <c r="C84" s="51">
        <f t="shared" si="4"/>
        <v>0.97614276830748858</v>
      </c>
      <c r="D84" s="52">
        <f>SUM(D27:D83)</f>
        <v>31884.305454545458</v>
      </c>
      <c r="E84" s="51">
        <f t="shared" si="5"/>
        <v>-6.9504586126386339E-2</v>
      </c>
      <c r="F84" s="44"/>
    </row>
    <row r="86" spans="1:6" ht="12.75" customHeight="1" thickBot="1" x14ac:dyDescent="0.25">
      <c r="A86" s="50" t="s">
        <v>171</v>
      </c>
      <c r="B86" s="49">
        <f>(0+(B24))-(0+(B84))</f>
        <v>725.10000000000582</v>
      </c>
      <c r="C86" s="48">
        <f>IF(ISERROR(B86/30393.3),"",B86/30393.3)</f>
        <v>2.3857231692511371E-2</v>
      </c>
      <c r="D86" s="49">
        <f>(0+(D24))-(0+(D84))</f>
        <v>713.59727272726377</v>
      </c>
      <c r="E86" s="48">
        <f>IF(ISERROR(IF(B86&gt;D86,ABS(B86-D86)/ABS(D86),0-ABS((B86-D86)/ABS(D86)))),"",IF(B86&gt;D86,ABS(B86-D86)/ABS(D86),0-ABS((B86-D86)/ABS(D86))))</f>
        <v>1.6119354308600869E-2</v>
      </c>
      <c r="F86" s="44"/>
    </row>
    <row r="88" spans="1:6" ht="12.75" customHeight="1" x14ac:dyDescent="0.2">
      <c r="A88" s="47" t="s">
        <v>170</v>
      </c>
    </row>
    <row r="89" spans="1:6" ht="12.75" customHeight="1" x14ac:dyDescent="0.2">
      <c r="A89" s="46" t="s">
        <v>169</v>
      </c>
      <c r="B89" s="46">
        <v>0</v>
      </c>
      <c r="C89" s="45">
        <f>IF(ISERROR(B89/30393.3),"",B89/30393.3)</f>
        <v>0</v>
      </c>
      <c r="D89" s="46">
        <v>-15.15</v>
      </c>
      <c r="E89" s="45">
        <f>IF(ISERROR(IF(B89&gt;D89,ABS(B89-D89)/ABS(D89),0-ABS((B89-D89)/ABS(D89)))),"",IF(B89&gt;D89,ABS(B89-D89)/ABS(D89),0-ABS((B89-D89)/ABS(D89))))</f>
        <v>1</v>
      </c>
      <c r="F89" s="44"/>
    </row>
    <row r="90" spans="1:6" ht="12.75" customHeight="1" x14ac:dyDescent="0.2">
      <c r="A90" s="46" t="s">
        <v>168</v>
      </c>
      <c r="B90" s="46">
        <v>-312</v>
      </c>
      <c r="C90" s="45">
        <f>IF(ISERROR(B90/30393.3),"",B90/30393.3)</f>
        <v>-1.0265420339351107E-2</v>
      </c>
      <c r="D90" s="46">
        <v>-40.272727272727273</v>
      </c>
      <c r="E90" s="45">
        <f>IF(ISERROR(IF(B90&gt;D90,ABS(B90-D90)/ABS(D90),0-ABS((B90-D90)/ABS(D90)))),"",IF(B90&gt;D90,ABS(B90-D90)/ABS(D90),0-ABS((B90-D90)/ABS(D90))))</f>
        <v>-6.7471783295711063</v>
      </c>
      <c r="F90" s="44"/>
    </row>
    <row r="91" spans="1:6" ht="12.75" customHeight="1" x14ac:dyDescent="0.2">
      <c r="A91" s="46" t="s">
        <v>167</v>
      </c>
      <c r="B91" s="46">
        <v>-122.16</v>
      </c>
      <c r="C91" s="45">
        <f>IF(ISERROR(B91/30393.3),"",B91/30393.3)</f>
        <v>-4.0193068867151642E-3</v>
      </c>
      <c r="D91" s="46">
        <v>-122.16</v>
      </c>
      <c r="E91" s="45">
        <f>IF(ISERROR(IF(B91&gt;D91,ABS(B91-D91)/ABS(D91),0-ABS((B91-D91)/ABS(D91)))),"",IF(B91&gt;D91,ABS(B91-D91)/ABS(D91),0-ABS((B91-D91)/ABS(D91))))</f>
        <v>0</v>
      </c>
      <c r="F91" s="44"/>
    </row>
    <row r="92" spans="1:6" ht="12.75" customHeight="1" x14ac:dyDescent="0.2">
      <c r="A92" s="46" t="s">
        <v>166</v>
      </c>
      <c r="B92" s="46">
        <v>-125</v>
      </c>
      <c r="C92" s="45">
        <f>IF(ISERROR(B92/30393.3),"",B92/30393.3)</f>
        <v>-4.1127485333938727E-3</v>
      </c>
      <c r="D92" s="46">
        <v>-125</v>
      </c>
      <c r="E92" s="45">
        <f>IF(ISERROR(IF(B92&gt;D92,ABS(B92-D92)/ABS(D92),0-ABS((B92-D92)/ABS(D92)))),"",IF(B92&gt;D92,ABS(B92-D92)/ABS(D92),0-ABS((B92-D92)/ABS(D92))))</f>
        <v>0</v>
      </c>
      <c r="F92" s="44"/>
    </row>
    <row r="93" spans="1:6" ht="12.75" customHeight="1" x14ac:dyDescent="0.2">
      <c r="A93" s="53" t="s">
        <v>165</v>
      </c>
      <c r="B93" s="52">
        <f>SUM(B89:B92)</f>
        <v>-559.16</v>
      </c>
      <c r="C93" s="51">
        <f>IF(ISERROR(B93/30393.3),"",B93/30393.3)</f>
        <v>-1.8397475759460144E-2</v>
      </c>
      <c r="D93" s="52">
        <f>SUM(D89:D92)</f>
        <v>-302.58272727272725</v>
      </c>
      <c r="E93" s="51">
        <f>IF(ISERROR(IF(B93&gt;D93,ABS(B93-D93)/ABS(D93),0-ABS((B93-D93)/ABS(D93)))),"",IF(B93&gt;D93,ABS(B93-D93)/ABS(D93),0-ABS((B93-D93)/ABS(D93))))</f>
        <v>-0.84795743312873118</v>
      </c>
      <c r="F93" s="44"/>
    </row>
    <row r="95" spans="1:6" ht="12.75" customHeight="1" x14ac:dyDescent="0.2">
      <c r="A95" s="46"/>
      <c r="B95" s="46"/>
      <c r="C95" s="45"/>
      <c r="D95" s="46"/>
      <c r="E95" s="45"/>
      <c r="F95" s="44"/>
    </row>
    <row r="96" spans="1:6" ht="12.75" customHeight="1" thickBot="1" x14ac:dyDescent="0.25">
      <c r="A96" s="50" t="s">
        <v>164</v>
      </c>
      <c r="B96" s="49">
        <f>(0+(B86)+(B93)+(0))-(0)</f>
        <v>165.94000000000585</v>
      </c>
      <c r="C96" s="48">
        <f>IF(ISERROR(B96/30393.3),"",B96/30393.3)</f>
        <v>5.4597559330512267E-3</v>
      </c>
      <c r="D96" s="49">
        <f>(0+(D86)+(D93)+(0))-(0)</f>
        <v>411.01454545453652</v>
      </c>
      <c r="E96" s="48">
        <f>IF(ISERROR(IF(B96&gt;D96,ABS(B96-D96)/ABS(D96),0-ABS((B96-D96)/ABS(D96)))),"",IF(B96&gt;D96,ABS(B96-D96)/ABS(D96),0-ABS((B96-D96)/ABS(D96))))</f>
        <v>-0.59626732962334794</v>
      </c>
      <c r="F96" s="44"/>
    </row>
    <row r="98" spans="1:6" ht="12.75" customHeight="1" x14ac:dyDescent="0.2">
      <c r="A98" s="47" t="s">
        <v>163</v>
      </c>
    </row>
    <row r="99" spans="1:6" ht="12.75" customHeight="1" x14ac:dyDescent="0.2">
      <c r="A99" s="46" t="s">
        <v>162</v>
      </c>
      <c r="B99" s="46">
        <v>-19842.84</v>
      </c>
      <c r="C99" s="45"/>
      <c r="D99" s="46"/>
      <c r="E99" s="45"/>
      <c r="F99" s="44"/>
    </row>
    <row r="100" spans="1:6" ht="12.75" customHeight="1" x14ac:dyDescent="0.2">
      <c r="A100" s="46" t="s">
        <v>161</v>
      </c>
      <c r="B100" s="46">
        <f>B96</f>
        <v>165.94000000000585</v>
      </c>
      <c r="C100" s="45"/>
      <c r="D100" s="46"/>
      <c r="E100" s="45"/>
      <c r="F100" s="44"/>
    </row>
    <row r="101" spans="1:6" ht="12.75" customHeight="1" x14ac:dyDescent="0.2">
      <c r="A101" s="46" t="s">
        <v>160</v>
      </c>
      <c r="B101" s="46">
        <f>B99+B100</f>
        <v>-19676.899999999994</v>
      </c>
      <c r="C101" s="45"/>
      <c r="D101" s="46"/>
      <c r="E101" s="45"/>
      <c r="F101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F105"/>
  <sheetViews>
    <sheetView topLeftCell="A18" workbookViewId="0">
      <selection sqref="A1:E1"/>
    </sheetView>
  </sheetViews>
  <sheetFormatPr defaultColWidth="8.85546875" defaultRowHeight="12.75" customHeight="1" x14ac:dyDescent="0.2"/>
  <cols>
    <col min="1" max="1" width="23.85546875" style="43" customWidth="1"/>
    <col min="2" max="2" width="14.28515625" style="43" customWidth="1"/>
    <col min="3" max="3" width="9.42578125" style="43" customWidth="1"/>
    <col min="4" max="4" width="14.28515625" style="43" customWidth="1"/>
    <col min="5" max="5" width="9.42578125" style="43" customWidth="1"/>
    <col min="6" max="6" width="8.85546875" style="43" customWidth="1"/>
    <col min="7" max="16384" width="8.85546875" style="43"/>
  </cols>
  <sheetData>
    <row r="1" spans="1:6" ht="12.75" customHeight="1" x14ac:dyDescent="0.2">
      <c r="A1" s="90" t="s">
        <v>253</v>
      </c>
      <c r="B1" s="90"/>
      <c r="C1" s="90"/>
      <c r="D1" s="90"/>
      <c r="E1" s="90"/>
    </row>
    <row r="2" spans="1:6" ht="12.75" customHeight="1" x14ac:dyDescent="0.2">
      <c r="A2" s="91" t="s">
        <v>252</v>
      </c>
      <c r="B2" s="91"/>
      <c r="C2" s="91"/>
      <c r="D2" s="91"/>
      <c r="E2" s="91"/>
    </row>
    <row r="3" spans="1:6" ht="12.75" customHeight="1" x14ac:dyDescent="0.2">
      <c r="A3" s="91" t="s">
        <v>259</v>
      </c>
      <c r="B3" s="91"/>
      <c r="C3" s="91"/>
      <c r="D3" s="91"/>
      <c r="E3" s="91"/>
    </row>
    <row r="4" spans="1:6" ht="12.75" customHeight="1" x14ac:dyDescent="0.2">
      <c r="A4" s="92" t="s">
        <v>250</v>
      </c>
      <c r="B4" s="92"/>
      <c r="C4" s="92"/>
      <c r="D4" s="92"/>
      <c r="E4" s="92"/>
    </row>
    <row r="6" spans="1:6" ht="12.75" customHeight="1" x14ac:dyDescent="0.2">
      <c r="A6" s="54"/>
      <c r="B6" s="54" t="s">
        <v>258</v>
      </c>
      <c r="C6" s="54" t="s">
        <v>248</v>
      </c>
      <c r="D6" s="54" t="s">
        <v>247</v>
      </c>
      <c r="E6" s="54" t="s">
        <v>39</v>
      </c>
      <c r="F6" s="44"/>
    </row>
    <row r="8" spans="1:6" ht="12.75" customHeight="1" x14ac:dyDescent="0.2">
      <c r="A8" s="47" t="s">
        <v>246</v>
      </c>
    </row>
    <row r="9" spans="1:6" ht="12.75" customHeight="1" x14ac:dyDescent="0.2">
      <c r="A9" s="46" t="s">
        <v>245</v>
      </c>
      <c r="B9" s="46">
        <v>0</v>
      </c>
      <c r="C9" s="45">
        <f t="shared" ref="C9:C25" si="0">IF(ISERROR(B9/25829.9),"",B9/25829.9)</f>
        <v>0</v>
      </c>
      <c r="D9" s="46">
        <v>422.79166666666669</v>
      </c>
      <c r="E9" s="45">
        <f t="shared" ref="E9:E25" si="1">IF(ISERROR(IF(B9&gt;D9,ABS(B9-D9)/ABS(D9),0-ABS((B9-D9)/ABS(D9)))),"",IF(B9&gt;D9,ABS(B9-D9)/ABS(D9),0-ABS((B9-D9)/ABS(D9))))</f>
        <v>-1</v>
      </c>
      <c r="F9" s="44"/>
    </row>
    <row r="10" spans="1:6" ht="12.75" customHeight="1" x14ac:dyDescent="0.2">
      <c r="A10" s="46" t="s">
        <v>244</v>
      </c>
      <c r="B10" s="46">
        <v>0</v>
      </c>
      <c r="C10" s="45">
        <f t="shared" si="0"/>
        <v>0</v>
      </c>
      <c r="D10" s="46">
        <v>235.12416666666667</v>
      </c>
      <c r="E10" s="45">
        <f t="shared" si="1"/>
        <v>-1</v>
      </c>
      <c r="F10" s="44"/>
    </row>
    <row r="11" spans="1:6" ht="12.75" customHeight="1" x14ac:dyDescent="0.2">
      <c r="A11" s="46" t="s">
        <v>243</v>
      </c>
      <c r="B11" s="46">
        <v>9405</v>
      </c>
      <c r="C11" s="45">
        <f t="shared" si="0"/>
        <v>0.3641129079090511</v>
      </c>
      <c r="D11" s="46">
        <v>7722.1608333333334</v>
      </c>
      <c r="E11" s="45">
        <f t="shared" si="1"/>
        <v>0.21792335111728767</v>
      </c>
      <c r="F11" s="44"/>
    </row>
    <row r="12" spans="1:6" ht="12.75" customHeight="1" x14ac:dyDescent="0.2">
      <c r="A12" s="46" t="s">
        <v>257</v>
      </c>
      <c r="B12" s="46">
        <v>20</v>
      </c>
      <c r="C12" s="45">
        <f t="shared" si="0"/>
        <v>7.7429645488368123E-4</v>
      </c>
      <c r="D12" s="46">
        <v>1.6666666666666667</v>
      </c>
      <c r="E12" s="45">
        <f t="shared" si="1"/>
        <v>10.999999999999998</v>
      </c>
      <c r="F12" s="44"/>
    </row>
    <row r="13" spans="1:6" ht="12.75" customHeight="1" x14ac:dyDescent="0.2">
      <c r="A13" s="46" t="s">
        <v>242</v>
      </c>
      <c r="B13" s="46">
        <v>6195.34</v>
      </c>
      <c r="C13" s="45">
        <f t="shared" si="0"/>
        <v>0.23985148993995331</v>
      </c>
      <c r="D13" s="46">
        <v>11675.6875</v>
      </c>
      <c r="E13" s="45">
        <f t="shared" si="1"/>
        <v>-0.46938113922627683</v>
      </c>
      <c r="F13" s="44"/>
    </row>
    <row r="14" spans="1:6" ht="12.75" customHeight="1" x14ac:dyDescent="0.2">
      <c r="A14" s="46" t="s">
        <v>241</v>
      </c>
      <c r="B14" s="46">
        <v>0</v>
      </c>
      <c r="C14" s="45">
        <f t="shared" si="0"/>
        <v>0</v>
      </c>
      <c r="D14" s="46">
        <v>39.716666666666669</v>
      </c>
      <c r="E14" s="45">
        <f t="shared" si="1"/>
        <v>-1</v>
      </c>
      <c r="F14" s="44"/>
    </row>
    <row r="15" spans="1:6" ht="12.75" customHeight="1" x14ac:dyDescent="0.2">
      <c r="A15" s="46" t="s">
        <v>240</v>
      </c>
      <c r="B15" s="46">
        <v>0</v>
      </c>
      <c r="C15" s="45">
        <f t="shared" si="0"/>
        <v>0</v>
      </c>
      <c r="D15" s="46">
        <v>117</v>
      </c>
      <c r="E15" s="45">
        <f t="shared" si="1"/>
        <v>-1</v>
      </c>
      <c r="F15" s="44"/>
    </row>
    <row r="16" spans="1:6" ht="12.75" customHeight="1" x14ac:dyDescent="0.2">
      <c r="A16" s="46" t="s">
        <v>239</v>
      </c>
      <c r="B16" s="46">
        <v>389.16</v>
      </c>
      <c r="C16" s="45">
        <f t="shared" si="0"/>
        <v>1.5066260419126671E-2</v>
      </c>
      <c r="D16" s="46">
        <v>2075.1108333333332</v>
      </c>
      <c r="E16" s="45">
        <f t="shared" si="1"/>
        <v>-0.81246302908318546</v>
      </c>
      <c r="F16" s="44"/>
    </row>
    <row r="17" spans="1:6" ht="12.75" customHeight="1" x14ac:dyDescent="0.2">
      <c r="A17" s="46" t="s">
        <v>238</v>
      </c>
      <c r="B17" s="46">
        <v>1872</v>
      </c>
      <c r="C17" s="45">
        <f t="shared" si="0"/>
        <v>7.2474148177112563E-2</v>
      </c>
      <c r="D17" s="46">
        <v>2482</v>
      </c>
      <c r="E17" s="45">
        <f t="shared" si="1"/>
        <v>-0.24576954069298954</v>
      </c>
      <c r="F17" s="44"/>
    </row>
    <row r="18" spans="1:6" ht="12.75" customHeight="1" x14ac:dyDescent="0.2">
      <c r="A18" s="46" t="s">
        <v>237</v>
      </c>
      <c r="B18" s="46">
        <v>0</v>
      </c>
      <c r="C18" s="45">
        <f t="shared" si="0"/>
        <v>0</v>
      </c>
      <c r="D18" s="46">
        <v>36.782499999999999</v>
      </c>
      <c r="E18" s="45">
        <f t="shared" si="1"/>
        <v>-1</v>
      </c>
      <c r="F18" s="44"/>
    </row>
    <row r="19" spans="1:6" ht="12.75" customHeight="1" x14ac:dyDescent="0.2">
      <c r="A19" s="46" t="s">
        <v>236</v>
      </c>
      <c r="B19" s="46">
        <v>0</v>
      </c>
      <c r="C19" s="45">
        <f t="shared" si="0"/>
        <v>0</v>
      </c>
      <c r="D19" s="46">
        <v>4.2508333333333335</v>
      </c>
      <c r="E19" s="45">
        <f t="shared" si="1"/>
        <v>-1</v>
      </c>
      <c r="F19" s="44"/>
    </row>
    <row r="20" spans="1:6" ht="12.75" customHeight="1" x14ac:dyDescent="0.2">
      <c r="A20" s="46" t="s">
        <v>235</v>
      </c>
      <c r="B20" s="46">
        <v>0</v>
      </c>
      <c r="C20" s="45">
        <f t="shared" si="0"/>
        <v>0</v>
      </c>
      <c r="D20" s="46">
        <v>79.249166666666667</v>
      </c>
      <c r="E20" s="45">
        <f t="shared" si="1"/>
        <v>-1</v>
      </c>
      <c r="F20" s="44"/>
    </row>
    <row r="21" spans="1:6" ht="12.75" customHeight="1" x14ac:dyDescent="0.2">
      <c r="A21" s="46" t="s">
        <v>234</v>
      </c>
      <c r="B21" s="46">
        <v>7762.4</v>
      </c>
      <c r="C21" s="45">
        <f t="shared" si="0"/>
        <v>0.30051994006945437</v>
      </c>
      <c r="D21" s="46">
        <v>6077.0566666666664</v>
      </c>
      <c r="E21" s="45">
        <f t="shared" si="1"/>
        <v>0.27732888234819819</v>
      </c>
      <c r="F21" s="44"/>
    </row>
    <row r="22" spans="1:6" ht="12.75" customHeight="1" x14ac:dyDescent="0.2">
      <c r="A22" s="46" t="s">
        <v>233</v>
      </c>
      <c r="B22" s="46">
        <v>186</v>
      </c>
      <c r="C22" s="45">
        <f t="shared" si="0"/>
        <v>7.2009570304182357E-3</v>
      </c>
      <c r="D22" s="46">
        <v>965.97166666666669</v>
      </c>
      <c r="E22" s="45">
        <f t="shared" si="1"/>
        <v>-0.80744776848182231</v>
      </c>
      <c r="F22" s="44"/>
    </row>
    <row r="23" spans="1:6" ht="12.75" customHeight="1" x14ac:dyDescent="0.2">
      <c r="A23" s="46" t="s">
        <v>232</v>
      </c>
      <c r="B23" s="46">
        <v>0</v>
      </c>
      <c r="C23" s="45">
        <f t="shared" si="0"/>
        <v>0</v>
      </c>
      <c r="D23" s="46">
        <v>-12.041666666666666</v>
      </c>
      <c r="E23" s="45">
        <f t="shared" si="1"/>
        <v>1</v>
      </c>
      <c r="F23" s="44"/>
    </row>
    <row r="24" spans="1:6" ht="12.75" customHeight="1" x14ac:dyDescent="0.2">
      <c r="A24" s="46" t="s">
        <v>231</v>
      </c>
      <c r="B24" s="46">
        <v>0</v>
      </c>
      <c r="C24" s="45">
        <f t="shared" si="0"/>
        <v>0</v>
      </c>
      <c r="D24" s="46">
        <v>111.375</v>
      </c>
      <c r="E24" s="45">
        <f t="shared" si="1"/>
        <v>-1</v>
      </c>
      <c r="F24" s="44"/>
    </row>
    <row r="25" spans="1:6" ht="12.75" customHeight="1" x14ac:dyDescent="0.2">
      <c r="A25" s="53" t="s">
        <v>230</v>
      </c>
      <c r="B25" s="52">
        <f>SUM(B9:B24)</f>
        <v>25829.9</v>
      </c>
      <c r="C25" s="51">
        <f t="shared" si="0"/>
        <v>1</v>
      </c>
      <c r="D25" s="52">
        <f>SUM(D9:D24)</f>
        <v>32033.9025</v>
      </c>
      <c r="E25" s="51">
        <f t="shared" si="1"/>
        <v>-0.19366989395063555</v>
      </c>
      <c r="F25" s="44"/>
    </row>
    <row r="27" spans="1:6" ht="12.75" customHeight="1" x14ac:dyDescent="0.2">
      <c r="A27" s="47" t="s">
        <v>229</v>
      </c>
    </row>
    <row r="28" spans="1:6" ht="12.75" customHeight="1" x14ac:dyDescent="0.2">
      <c r="A28" s="46" t="s">
        <v>228</v>
      </c>
      <c r="B28" s="46">
        <v>0</v>
      </c>
      <c r="C28" s="45">
        <f t="shared" ref="C28:C59" si="2">IF(ISERROR(B28/25829.9),"",B28/25829.9)</f>
        <v>0</v>
      </c>
      <c r="D28" s="46">
        <v>30.281666666666666</v>
      </c>
      <c r="E28" s="45">
        <f t="shared" ref="E28:E59" si="3">IF(ISERROR(IF(B28&gt;D28,ABS(B28-D28)/ABS(D28),0-ABS((B28-D28)/ABS(D28)))),"",IF(B28&gt;D28,ABS(B28-D28)/ABS(D28),0-ABS((B28-D28)/ABS(D28))))</f>
        <v>-1</v>
      </c>
      <c r="F28" s="44"/>
    </row>
    <row r="29" spans="1:6" ht="12.75" customHeight="1" x14ac:dyDescent="0.2">
      <c r="A29" s="46" t="s">
        <v>227</v>
      </c>
      <c r="B29" s="46">
        <v>0</v>
      </c>
      <c r="C29" s="45">
        <f t="shared" si="2"/>
        <v>0</v>
      </c>
      <c r="D29" s="46">
        <v>118.62</v>
      </c>
      <c r="E29" s="45">
        <f t="shared" si="3"/>
        <v>-1</v>
      </c>
      <c r="F29" s="44"/>
    </row>
    <row r="30" spans="1:6" ht="12.75" customHeight="1" x14ac:dyDescent="0.2">
      <c r="A30" s="46" t="s">
        <v>226</v>
      </c>
      <c r="B30" s="46">
        <v>0</v>
      </c>
      <c r="C30" s="45">
        <f t="shared" si="2"/>
        <v>0</v>
      </c>
      <c r="D30" s="46">
        <v>99.65</v>
      </c>
      <c r="E30" s="45">
        <f t="shared" si="3"/>
        <v>-1</v>
      </c>
      <c r="F30" s="44"/>
    </row>
    <row r="31" spans="1:6" ht="12.75" customHeight="1" x14ac:dyDescent="0.2">
      <c r="A31" s="46" t="s">
        <v>225</v>
      </c>
      <c r="B31" s="46">
        <v>0</v>
      </c>
      <c r="C31" s="45">
        <f t="shared" si="2"/>
        <v>0</v>
      </c>
      <c r="D31" s="46">
        <v>69.832499999999996</v>
      </c>
      <c r="E31" s="45">
        <f t="shared" si="3"/>
        <v>-1</v>
      </c>
      <c r="F31" s="44"/>
    </row>
    <row r="32" spans="1:6" ht="12.75" customHeight="1" x14ac:dyDescent="0.2">
      <c r="A32" s="46" t="s">
        <v>224</v>
      </c>
      <c r="B32" s="46">
        <v>391.2</v>
      </c>
      <c r="C32" s="45">
        <f t="shared" si="2"/>
        <v>1.5145238657524806E-2</v>
      </c>
      <c r="D32" s="46">
        <v>578.11666666666667</v>
      </c>
      <c r="E32" s="45">
        <f t="shared" si="3"/>
        <v>-0.32331997578343474</v>
      </c>
      <c r="F32" s="44"/>
    </row>
    <row r="33" spans="1:6" ht="12.75" customHeight="1" x14ac:dyDescent="0.2">
      <c r="A33" s="46" t="s">
        <v>256</v>
      </c>
      <c r="B33" s="46">
        <v>288</v>
      </c>
      <c r="C33" s="45">
        <f t="shared" si="2"/>
        <v>1.114986895032501E-2</v>
      </c>
      <c r="D33" s="46">
        <v>24</v>
      </c>
      <c r="E33" s="45">
        <f t="shared" si="3"/>
        <v>11</v>
      </c>
      <c r="F33" s="44"/>
    </row>
    <row r="34" spans="1:6" ht="12.75" customHeight="1" x14ac:dyDescent="0.2">
      <c r="A34" s="46" t="s">
        <v>223</v>
      </c>
      <c r="B34" s="46">
        <v>162.16</v>
      </c>
      <c r="C34" s="45">
        <f t="shared" si="2"/>
        <v>6.2779956561968874E-3</v>
      </c>
      <c r="D34" s="46">
        <v>257.57833333333332</v>
      </c>
      <c r="E34" s="45">
        <f t="shared" si="3"/>
        <v>-0.37044394261939734</v>
      </c>
      <c r="F34" s="44"/>
    </row>
    <row r="35" spans="1:6" ht="12.75" customHeight="1" x14ac:dyDescent="0.2">
      <c r="A35" s="46" t="s">
        <v>222</v>
      </c>
      <c r="B35" s="46">
        <v>0</v>
      </c>
      <c r="C35" s="45">
        <f t="shared" si="2"/>
        <v>0</v>
      </c>
      <c r="D35" s="46">
        <v>6.1466666666666665</v>
      </c>
      <c r="E35" s="45">
        <f t="shared" si="3"/>
        <v>-1</v>
      </c>
      <c r="F35" s="44"/>
    </row>
    <row r="36" spans="1:6" ht="12.75" customHeight="1" x14ac:dyDescent="0.2">
      <c r="A36" s="46" t="s">
        <v>221</v>
      </c>
      <c r="B36" s="46">
        <v>96</v>
      </c>
      <c r="C36" s="45">
        <f t="shared" si="2"/>
        <v>3.7166229834416703E-3</v>
      </c>
      <c r="D36" s="46">
        <v>145.04166666666666</v>
      </c>
      <c r="E36" s="45">
        <f t="shared" si="3"/>
        <v>-0.33812122953174373</v>
      </c>
      <c r="F36" s="44"/>
    </row>
    <row r="37" spans="1:6" ht="12.75" customHeight="1" x14ac:dyDescent="0.2">
      <c r="A37" s="46" t="s">
        <v>220</v>
      </c>
      <c r="B37" s="46">
        <v>0</v>
      </c>
      <c r="C37" s="45">
        <f t="shared" si="2"/>
        <v>0</v>
      </c>
      <c r="D37" s="46">
        <v>-0.64166666666666672</v>
      </c>
      <c r="E37" s="45">
        <f t="shared" si="3"/>
        <v>1</v>
      </c>
      <c r="F37" s="44"/>
    </row>
    <row r="38" spans="1:6" ht="12.75" customHeight="1" x14ac:dyDescent="0.2">
      <c r="A38" s="46" t="s">
        <v>219</v>
      </c>
      <c r="B38" s="46">
        <v>11.94</v>
      </c>
      <c r="C38" s="45">
        <f t="shared" si="2"/>
        <v>4.6225498356555772E-4</v>
      </c>
      <c r="D38" s="46">
        <v>218.69166666666666</v>
      </c>
      <c r="E38" s="45">
        <f t="shared" si="3"/>
        <v>-0.94540258354608853</v>
      </c>
      <c r="F38" s="44"/>
    </row>
    <row r="39" spans="1:6" ht="12.75" customHeight="1" x14ac:dyDescent="0.2">
      <c r="A39" s="46" t="s">
        <v>218</v>
      </c>
      <c r="B39" s="46">
        <v>0</v>
      </c>
      <c r="C39" s="45">
        <f t="shared" si="2"/>
        <v>0</v>
      </c>
      <c r="D39" s="46">
        <v>3.5291666666666668</v>
      </c>
      <c r="E39" s="45">
        <f t="shared" si="3"/>
        <v>-1</v>
      </c>
      <c r="F39" s="44"/>
    </row>
    <row r="40" spans="1:6" ht="12.75" customHeight="1" x14ac:dyDescent="0.2">
      <c r="A40" s="46" t="s">
        <v>217</v>
      </c>
      <c r="B40" s="46">
        <v>1916.66</v>
      </c>
      <c r="C40" s="45">
        <f t="shared" si="2"/>
        <v>7.4203152160867827E-2</v>
      </c>
      <c r="D40" s="46">
        <v>1813.67</v>
      </c>
      <c r="E40" s="45">
        <f t="shared" si="3"/>
        <v>5.6785413002365372E-2</v>
      </c>
      <c r="F40" s="44"/>
    </row>
    <row r="41" spans="1:6" ht="12.75" customHeight="1" x14ac:dyDescent="0.2">
      <c r="A41" s="46" t="s">
        <v>216</v>
      </c>
      <c r="B41" s="46">
        <v>0</v>
      </c>
      <c r="C41" s="45">
        <f t="shared" si="2"/>
        <v>0</v>
      </c>
      <c r="D41" s="46">
        <v>21.875833333333333</v>
      </c>
      <c r="E41" s="45">
        <f t="shared" si="3"/>
        <v>-1</v>
      </c>
      <c r="F41" s="44"/>
    </row>
    <row r="42" spans="1:6" ht="12.75" customHeight="1" x14ac:dyDescent="0.2">
      <c r="A42" s="46" t="s">
        <v>215</v>
      </c>
      <c r="B42" s="46">
        <v>0</v>
      </c>
      <c r="C42" s="45">
        <f t="shared" si="2"/>
        <v>0</v>
      </c>
      <c r="D42" s="46">
        <v>224.67833333333334</v>
      </c>
      <c r="E42" s="45">
        <f t="shared" si="3"/>
        <v>-1</v>
      </c>
      <c r="F42" s="44"/>
    </row>
    <row r="43" spans="1:6" ht="12.75" customHeight="1" x14ac:dyDescent="0.2">
      <c r="A43" s="46" t="s">
        <v>214</v>
      </c>
      <c r="B43" s="46">
        <v>0</v>
      </c>
      <c r="C43" s="45">
        <f t="shared" si="2"/>
        <v>0</v>
      </c>
      <c r="D43" s="46">
        <v>16.566666666666666</v>
      </c>
      <c r="E43" s="45">
        <f t="shared" si="3"/>
        <v>-1</v>
      </c>
      <c r="F43" s="44"/>
    </row>
    <row r="44" spans="1:6" ht="12.75" customHeight="1" x14ac:dyDescent="0.2">
      <c r="A44" s="46" t="s">
        <v>213</v>
      </c>
      <c r="B44" s="46">
        <v>43.96</v>
      </c>
      <c r="C44" s="45">
        <f t="shared" si="2"/>
        <v>1.7019036078343315E-3</v>
      </c>
      <c r="D44" s="46">
        <v>27.335000000000001</v>
      </c>
      <c r="E44" s="45">
        <f t="shared" si="3"/>
        <v>0.60819462227912935</v>
      </c>
      <c r="F44" s="44"/>
    </row>
    <row r="45" spans="1:6" ht="12.75" customHeight="1" x14ac:dyDescent="0.2">
      <c r="A45" s="46" t="s">
        <v>212</v>
      </c>
      <c r="B45" s="46">
        <v>0</v>
      </c>
      <c r="C45" s="45">
        <f t="shared" si="2"/>
        <v>0</v>
      </c>
      <c r="D45" s="46">
        <v>37.4</v>
      </c>
      <c r="E45" s="45">
        <f t="shared" si="3"/>
        <v>-1</v>
      </c>
      <c r="F45" s="44"/>
    </row>
    <row r="46" spans="1:6" ht="12.75" customHeight="1" x14ac:dyDescent="0.2">
      <c r="A46" s="46" t="s">
        <v>211</v>
      </c>
      <c r="B46" s="46">
        <v>33.01</v>
      </c>
      <c r="C46" s="45">
        <f t="shared" si="2"/>
        <v>1.2779762987855158E-3</v>
      </c>
      <c r="D46" s="46">
        <v>97.107500000000002</v>
      </c>
      <c r="E46" s="45">
        <f t="shared" si="3"/>
        <v>-0.66006745102077591</v>
      </c>
      <c r="F46" s="44"/>
    </row>
    <row r="47" spans="1:6" ht="12.75" customHeight="1" x14ac:dyDescent="0.2">
      <c r="A47" s="46" t="s">
        <v>210</v>
      </c>
      <c r="B47" s="46">
        <v>0</v>
      </c>
      <c r="C47" s="45">
        <f t="shared" si="2"/>
        <v>0</v>
      </c>
      <c r="D47" s="46">
        <v>404.16750000000002</v>
      </c>
      <c r="E47" s="45">
        <f t="shared" si="3"/>
        <v>-1</v>
      </c>
      <c r="F47" s="44"/>
    </row>
    <row r="48" spans="1:6" ht="12.75" customHeight="1" x14ac:dyDescent="0.2">
      <c r="A48" s="46" t="s">
        <v>209</v>
      </c>
      <c r="B48" s="46">
        <v>95.2</v>
      </c>
      <c r="C48" s="45">
        <f t="shared" si="2"/>
        <v>3.6856511252463232E-3</v>
      </c>
      <c r="D48" s="46">
        <v>111.43333333333334</v>
      </c>
      <c r="E48" s="45">
        <f t="shared" si="3"/>
        <v>-0.14567753514807061</v>
      </c>
      <c r="F48" s="44"/>
    </row>
    <row r="49" spans="1:6" ht="12.75" customHeight="1" x14ac:dyDescent="0.2">
      <c r="A49" s="46" t="s">
        <v>208</v>
      </c>
      <c r="B49" s="46">
        <v>107.15</v>
      </c>
      <c r="C49" s="45">
        <f t="shared" si="2"/>
        <v>4.1482932570393229E-3</v>
      </c>
      <c r="D49" s="46">
        <v>107.11833333333334</v>
      </c>
      <c r="E49" s="45">
        <f t="shared" si="3"/>
        <v>2.9562322042600504E-4</v>
      </c>
      <c r="F49" s="44"/>
    </row>
    <row r="50" spans="1:6" ht="12.75" customHeight="1" x14ac:dyDescent="0.2">
      <c r="A50" s="46" t="s">
        <v>207</v>
      </c>
      <c r="B50" s="46">
        <v>0</v>
      </c>
      <c r="C50" s="45">
        <f t="shared" si="2"/>
        <v>0</v>
      </c>
      <c r="D50" s="46">
        <v>1.5191666666666666</v>
      </c>
      <c r="E50" s="45">
        <f t="shared" si="3"/>
        <v>-1</v>
      </c>
      <c r="F50" s="44"/>
    </row>
    <row r="51" spans="1:6" ht="12.75" customHeight="1" x14ac:dyDescent="0.2">
      <c r="A51" s="46" t="s">
        <v>206</v>
      </c>
      <c r="B51" s="46">
        <v>1025.42</v>
      </c>
      <c r="C51" s="45">
        <f t="shared" si="2"/>
        <v>3.9698953538341228E-2</v>
      </c>
      <c r="D51" s="46">
        <v>517.01</v>
      </c>
      <c r="E51" s="45">
        <f t="shared" si="3"/>
        <v>0.98336589234250804</v>
      </c>
      <c r="F51" s="44"/>
    </row>
    <row r="52" spans="1:6" ht="12.75" customHeight="1" x14ac:dyDescent="0.2">
      <c r="A52" s="46" t="s">
        <v>205</v>
      </c>
      <c r="B52" s="46">
        <v>0</v>
      </c>
      <c r="C52" s="45">
        <f t="shared" si="2"/>
        <v>0</v>
      </c>
      <c r="D52" s="46">
        <v>0.2</v>
      </c>
      <c r="E52" s="45">
        <f t="shared" si="3"/>
        <v>-1</v>
      </c>
      <c r="F52" s="44"/>
    </row>
    <row r="53" spans="1:6" ht="12.75" customHeight="1" x14ac:dyDescent="0.2">
      <c r="A53" s="46" t="s">
        <v>204</v>
      </c>
      <c r="B53" s="46">
        <v>210.81</v>
      </c>
      <c r="C53" s="45">
        <f t="shared" si="2"/>
        <v>8.1614717827014419E-3</v>
      </c>
      <c r="D53" s="46">
        <v>139.97499999999999</v>
      </c>
      <c r="E53" s="45">
        <f t="shared" si="3"/>
        <v>0.5060546526165387</v>
      </c>
      <c r="F53" s="44"/>
    </row>
    <row r="54" spans="1:6" ht="12.75" customHeight="1" x14ac:dyDescent="0.2">
      <c r="A54" s="46" t="s">
        <v>203</v>
      </c>
      <c r="B54" s="46">
        <v>1350</v>
      </c>
      <c r="C54" s="45">
        <f t="shared" si="2"/>
        <v>5.2265010704648486E-2</v>
      </c>
      <c r="D54" s="46">
        <v>776.65750000000003</v>
      </c>
      <c r="E54" s="45">
        <f t="shared" si="3"/>
        <v>0.73821794034049748</v>
      </c>
      <c r="F54" s="44"/>
    </row>
    <row r="55" spans="1:6" ht="12.75" customHeight="1" x14ac:dyDescent="0.2">
      <c r="A55" s="46" t="s">
        <v>255</v>
      </c>
      <c r="B55" s="46">
        <v>440.55</v>
      </c>
      <c r="C55" s="45">
        <f t="shared" si="2"/>
        <v>1.7055815159950291E-2</v>
      </c>
      <c r="D55" s="46">
        <v>36.712499999999999</v>
      </c>
      <c r="E55" s="45">
        <f t="shared" si="3"/>
        <v>11.000000000000002</v>
      </c>
      <c r="F55" s="44"/>
    </row>
    <row r="56" spans="1:6" ht="12.75" customHeight="1" x14ac:dyDescent="0.2">
      <c r="A56" s="46" t="s">
        <v>202</v>
      </c>
      <c r="B56" s="46">
        <v>254.82</v>
      </c>
      <c r="C56" s="45">
        <f t="shared" si="2"/>
        <v>9.8653111316729832E-3</v>
      </c>
      <c r="D56" s="46">
        <v>131.66083333333333</v>
      </c>
      <c r="E56" s="45">
        <f t="shared" si="3"/>
        <v>0.93542751894071252</v>
      </c>
      <c r="F56" s="44"/>
    </row>
    <row r="57" spans="1:6" ht="12.75" customHeight="1" x14ac:dyDescent="0.2">
      <c r="A57" s="46" t="s">
        <v>201</v>
      </c>
      <c r="B57" s="46">
        <v>61.99</v>
      </c>
      <c r="C57" s="45">
        <f t="shared" si="2"/>
        <v>2.3999318619119703E-3</v>
      </c>
      <c r="D57" s="46">
        <v>84.864999999999995</v>
      </c>
      <c r="E57" s="45">
        <f t="shared" si="3"/>
        <v>-0.26954574913097268</v>
      </c>
      <c r="F57" s="44"/>
    </row>
    <row r="58" spans="1:6" ht="12.75" customHeight="1" x14ac:dyDescent="0.2">
      <c r="A58" s="46" t="s">
        <v>200</v>
      </c>
      <c r="B58" s="46">
        <v>56.01</v>
      </c>
      <c r="C58" s="45">
        <f t="shared" si="2"/>
        <v>2.1684172219017493E-3</v>
      </c>
      <c r="D58" s="46">
        <v>77.368333333333339</v>
      </c>
      <c r="E58" s="45">
        <f t="shared" si="3"/>
        <v>-0.2760604036966029</v>
      </c>
      <c r="F58" s="44"/>
    </row>
    <row r="59" spans="1:6" ht="12.75" customHeight="1" x14ac:dyDescent="0.2">
      <c r="A59" s="46" t="s">
        <v>199</v>
      </c>
      <c r="B59" s="46">
        <v>0</v>
      </c>
      <c r="C59" s="45">
        <f t="shared" si="2"/>
        <v>0</v>
      </c>
      <c r="D59" s="46">
        <v>33.333333333333336</v>
      </c>
      <c r="E59" s="45">
        <f t="shared" si="3"/>
        <v>-1</v>
      </c>
      <c r="F59" s="44"/>
    </row>
    <row r="60" spans="1:6" ht="12.75" customHeight="1" x14ac:dyDescent="0.2">
      <c r="A60" s="46" t="s">
        <v>198</v>
      </c>
      <c r="B60" s="46">
        <v>10.5</v>
      </c>
      <c r="C60" s="45">
        <f t="shared" ref="C60:C88" si="4">IF(ISERROR(B60/25829.9),"",B60/25829.9)</f>
        <v>4.0650563881393267E-4</v>
      </c>
      <c r="D60" s="46">
        <v>14.104166666666666</v>
      </c>
      <c r="E60" s="45">
        <f t="shared" ref="E60:E88" si="5">IF(ISERROR(IF(B60&gt;D60,ABS(B60-D60)/ABS(D60),0-ABS((B60-D60)/ABS(D60)))),"",IF(B60&gt;D60,ABS(B60-D60)/ABS(D60),0-ABS((B60-D60)/ABS(D60))))</f>
        <v>-0.25553914327917276</v>
      </c>
      <c r="F60" s="44"/>
    </row>
    <row r="61" spans="1:6" ht="12.75" customHeight="1" x14ac:dyDescent="0.2">
      <c r="A61" s="46" t="s">
        <v>197</v>
      </c>
      <c r="B61" s="46">
        <v>0</v>
      </c>
      <c r="C61" s="45">
        <f t="shared" si="4"/>
        <v>0</v>
      </c>
      <c r="D61" s="46">
        <v>144</v>
      </c>
      <c r="E61" s="45">
        <f t="shared" si="5"/>
        <v>-1</v>
      </c>
      <c r="F61" s="44"/>
    </row>
    <row r="62" spans="1:6" ht="12.75" customHeight="1" x14ac:dyDescent="0.2">
      <c r="A62" s="46" t="s">
        <v>196</v>
      </c>
      <c r="B62" s="46">
        <v>1129.98</v>
      </c>
      <c r="C62" s="45">
        <f t="shared" si="4"/>
        <v>4.3746975404473108E-2</v>
      </c>
      <c r="D62" s="46">
        <v>1728.7216666666666</v>
      </c>
      <c r="E62" s="45">
        <f t="shared" si="5"/>
        <v>-0.34634937376655001</v>
      </c>
      <c r="F62" s="44"/>
    </row>
    <row r="63" spans="1:6" ht="12.75" customHeight="1" x14ac:dyDescent="0.2">
      <c r="A63" s="46" t="s">
        <v>195</v>
      </c>
      <c r="B63" s="46">
        <v>768.47</v>
      </c>
      <c r="C63" s="45">
        <f t="shared" si="4"/>
        <v>2.9751179834223127E-2</v>
      </c>
      <c r="D63" s="46">
        <v>191.4075</v>
      </c>
      <c r="E63" s="45">
        <f t="shared" si="5"/>
        <v>3.0148374541227487</v>
      </c>
      <c r="F63" s="44"/>
    </row>
    <row r="64" spans="1:6" ht="12.75" customHeight="1" x14ac:dyDescent="0.2">
      <c r="A64" s="46" t="s">
        <v>194</v>
      </c>
      <c r="B64" s="46">
        <v>0</v>
      </c>
      <c r="C64" s="45">
        <f t="shared" si="4"/>
        <v>0</v>
      </c>
      <c r="D64" s="46">
        <v>-4.3375000000000004</v>
      </c>
      <c r="E64" s="45">
        <f t="shared" si="5"/>
        <v>1</v>
      </c>
      <c r="F64" s="44"/>
    </row>
    <row r="65" spans="1:6" ht="12.75" customHeight="1" x14ac:dyDescent="0.2">
      <c r="A65" s="46" t="s">
        <v>193</v>
      </c>
      <c r="B65" s="46">
        <v>650</v>
      </c>
      <c r="C65" s="45">
        <f t="shared" si="4"/>
        <v>2.5164634783719643E-2</v>
      </c>
      <c r="D65" s="46">
        <v>650</v>
      </c>
      <c r="E65" s="45">
        <f t="shared" si="5"/>
        <v>0</v>
      </c>
      <c r="F65" s="44"/>
    </row>
    <row r="66" spans="1:6" ht="12.75" customHeight="1" x14ac:dyDescent="0.2">
      <c r="A66" s="46" t="s">
        <v>192</v>
      </c>
      <c r="B66" s="46">
        <v>17.5</v>
      </c>
      <c r="C66" s="45">
        <f t="shared" si="4"/>
        <v>6.7750939802322112E-4</v>
      </c>
      <c r="D66" s="46">
        <v>181.43416666666667</v>
      </c>
      <c r="E66" s="45">
        <f t="shared" si="5"/>
        <v>-0.90354628170915985</v>
      </c>
      <c r="F66" s="44"/>
    </row>
    <row r="67" spans="1:6" ht="12.75" customHeight="1" x14ac:dyDescent="0.2">
      <c r="A67" s="46" t="s">
        <v>191</v>
      </c>
      <c r="B67" s="46">
        <v>5017.68</v>
      </c>
      <c r="C67" s="45">
        <f t="shared" si="4"/>
        <v>0.1942585917870375</v>
      </c>
      <c r="D67" s="46">
        <v>5569.6133333333337</v>
      </c>
      <c r="E67" s="45">
        <f t="shared" si="5"/>
        <v>-9.9097244332939927E-2</v>
      </c>
      <c r="F67" s="44"/>
    </row>
    <row r="68" spans="1:6" ht="12.75" customHeight="1" x14ac:dyDescent="0.2">
      <c r="A68" s="46" t="s">
        <v>190</v>
      </c>
      <c r="B68" s="46">
        <v>0</v>
      </c>
      <c r="C68" s="45">
        <f t="shared" si="4"/>
        <v>0</v>
      </c>
      <c r="D68" s="46">
        <v>30.241666666666667</v>
      </c>
      <c r="E68" s="45">
        <f t="shared" si="5"/>
        <v>-1</v>
      </c>
      <c r="F68" s="44"/>
    </row>
    <row r="69" spans="1:6" ht="12.75" customHeight="1" x14ac:dyDescent="0.2">
      <c r="A69" s="46" t="s">
        <v>189</v>
      </c>
      <c r="B69" s="46">
        <v>3360</v>
      </c>
      <c r="C69" s="45">
        <f t="shared" si="4"/>
        <v>0.13008180442045844</v>
      </c>
      <c r="D69" s="46">
        <v>2585</v>
      </c>
      <c r="E69" s="45">
        <f t="shared" si="5"/>
        <v>0.29980657640232106</v>
      </c>
      <c r="F69" s="44"/>
    </row>
    <row r="70" spans="1:6" ht="12.75" customHeight="1" x14ac:dyDescent="0.2">
      <c r="A70" s="46" t="s">
        <v>188</v>
      </c>
      <c r="B70" s="46">
        <v>0</v>
      </c>
      <c r="C70" s="45">
        <f t="shared" si="4"/>
        <v>0</v>
      </c>
      <c r="D70" s="46">
        <v>117.08666666666666</v>
      </c>
      <c r="E70" s="45">
        <f t="shared" si="5"/>
        <v>-1</v>
      </c>
      <c r="F70" s="44"/>
    </row>
    <row r="71" spans="1:6" ht="12.75" customHeight="1" x14ac:dyDescent="0.2">
      <c r="A71" s="46" t="s">
        <v>254</v>
      </c>
      <c r="B71" s="46">
        <v>49</v>
      </c>
      <c r="C71" s="45">
        <f t="shared" si="4"/>
        <v>1.8970263144650191E-3</v>
      </c>
      <c r="D71" s="46">
        <v>4.083333333333333</v>
      </c>
      <c r="E71" s="45">
        <f t="shared" si="5"/>
        <v>11</v>
      </c>
      <c r="F71" s="44"/>
    </row>
    <row r="72" spans="1:6" ht="12.75" customHeight="1" x14ac:dyDescent="0.2">
      <c r="A72" s="46" t="s">
        <v>187</v>
      </c>
      <c r="B72" s="46">
        <v>0</v>
      </c>
      <c r="C72" s="45">
        <f t="shared" si="4"/>
        <v>0</v>
      </c>
      <c r="D72" s="46">
        <v>18.995000000000001</v>
      </c>
      <c r="E72" s="45">
        <f t="shared" si="5"/>
        <v>-1</v>
      </c>
      <c r="F72" s="44"/>
    </row>
    <row r="73" spans="1:6" ht="12.75" customHeight="1" x14ac:dyDescent="0.2">
      <c r="A73" s="46" t="s">
        <v>186</v>
      </c>
      <c r="B73" s="46">
        <v>0</v>
      </c>
      <c r="C73" s="45">
        <f t="shared" si="4"/>
        <v>0</v>
      </c>
      <c r="D73" s="46">
        <v>74.415000000000006</v>
      </c>
      <c r="E73" s="45">
        <f t="shared" si="5"/>
        <v>-1</v>
      </c>
      <c r="F73" s="44"/>
    </row>
    <row r="74" spans="1:6" ht="12.75" customHeight="1" x14ac:dyDescent="0.2">
      <c r="A74" s="46" t="s">
        <v>185</v>
      </c>
      <c r="B74" s="46">
        <v>0</v>
      </c>
      <c r="C74" s="45">
        <f t="shared" si="4"/>
        <v>0</v>
      </c>
      <c r="D74" s="46">
        <v>33.833333333333336</v>
      </c>
      <c r="E74" s="45">
        <f t="shared" si="5"/>
        <v>-1</v>
      </c>
      <c r="F74" s="44"/>
    </row>
    <row r="75" spans="1:6" ht="12.75" customHeight="1" x14ac:dyDescent="0.2">
      <c r="A75" s="46" t="s">
        <v>184</v>
      </c>
      <c r="B75" s="46">
        <v>584.94000000000005</v>
      </c>
      <c r="C75" s="45">
        <f t="shared" si="4"/>
        <v>2.2645848415983029E-2</v>
      </c>
      <c r="D75" s="46">
        <v>592.91250000000002</v>
      </c>
      <c r="E75" s="45">
        <f t="shared" si="5"/>
        <v>-1.3446334830181464E-2</v>
      </c>
      <c r="F75" s="44"/>
    </row>
    <row r="76" spans="1:6" ht="12.75" customHeight="1" x14ac:dyDescent="0.2">
      <c r="A76" s="46" t="s">
        <v>183</v>
      </c>
      <c r="B76" s="46">
        <v>198.69</v>
      </c>
      <c r="C76" s="45">
        <f t="shared" si="4"/>
        <v>7.6922481310419313E-3</v>
      </c>
      <c r="D76" s="46">
        <v>183.69333333333333</v>
      </c>
      <c r="E76" s="45">
        <f t="shared" si="5"/>
        <v>8.1639689337301313E-2</v>
      </c>
      <c r="F76" s="44"/>
    </row>
    <row r="77" spans="1:6" ht="12.75" customHeight="1" x14ac:dyDescent="0.2">
      <c r="A77" s="46" t="s">
        <v>182</v>
      </c>
      <c r="B77" s="46">
        <v>1894</v>
      </c>
      <c r="C77" s="45">
        <f t="shared" si="4"/>
        <v>7.3325874277484618E-2</v>
      </c>
      <c r="D77" s="46">
        <v>1871</v>
      </c>
      <c r="E77" s="45">
        <f t="shared" si="5"/>
        <v>1.2292891501870658E-2</v>
      </c>
      <c r="F77" s="44"/>
    </row>
    <row r="78" spans="1:6" ht="12.75" customHeight="1" x14ac:dyDescent="0.2">
      <c r="A78" s="46" t="s">
        <v>181</v>
      </c>
      <c r="B78" s="46">
        <v>880.8</v>
      </c>
      <c r="C78" s="45">
        <f t="shared" si="4"/>
        <v>3.4100015873077323E-2</v>
      </c>
      <c r="D78" s="46">
        <v>820.72666666666669</v>
      </c>
      <c r="E78" s="45">
        <f t="shared" si="5"/>
        <v>7.3195298475334777E-2</v>
      </c>
      <c r="F78" s="44"/>
    </row>
    <row r="79" spans="1:6" ht="12.75" customHeight="1" x14ac:dyDescent="0.2">
      <c r="A79" s="46" t="s">
        <v>180</v>
      </c>
      <c r="B79" s="46">
        <v>-115.83</v>
      </c>
      <c r="C79" s="45">
        <f t="shared" si="4"/>
        <v>-4.4843379184588399E-3</v>
      </c>
      <c r="D79" s="46">
        <v>-0.80333333333333334</v>
      </c>
      <c r="E79" s="45">
        <f t="shared" si="5"/>
        <v>-143.18672199170126</v>
      </c>
      <c r="F79" s="44"/>
    </row>
    <row r="80" spans="1:6" ht="12.75" customHeight="1" x14ac:dyDescent="0.2">
      <c r="A80" s="46" t="s">
        <v>179</v>
      </c>
      <c r="B80" s="46">
        <v>6673.61</v>
      </c>
      <c r="C80" s="45">
        <f t="shared" si="4"/>
        <v>0.2583676282138142</v>
      </c>
      <c r="D80" s="46">
        <v>5565.6350000000002</v>
      </c>
      <c r="E80" s="45">
        <f t="shared" si="5"/>
        <v>0.19907431946219961</v>
      </c>
      <c r="F80" s="44"/>
    </row>
    <row r="81" spans="1:6" ht="12.75" customHeight="1" x14ac:dyDescent="0.2">
      <c r="A81" s="46" t="s">
        <v>178</v>
      </c>
      <c r="B81" s="46">
        <v>0</v>
      </c>
      <c r="C81" s="45">
        <f t="shared" si="4"/>
        <v>0</v>
      </c>
      <c r="D81" s="46">
        <v>235</v>
      </c>
      <c r="E81" s="45">
        <f t="shared" si="5"/>
        <v>-1</v>
      </c>
      <c r="F81" s="44"/>
    </row>
    <row r="82" spans="1:6" ht="12.75" customHeight="1" x14ac:dyDescent="0.2">
      <c r="A82" s="46" t="s">
        <v>177</v>
      </c>
      <c r="B82" s="46">
        <v>10.26</v>
      </c>
      <c r="C82" s="45">
        <f t="shared" si="4"/>
        <v>3.9721408135532846E-4</v>
      </c>
      <c r="D82" s="46">
        <v>152.32416666666666</v>
      </c>
      <c r="E82" s="45">
        <f t="shared" si="5"/>
        <v>-0.93264364923491028</v>
      </c>
      <c r="F82" s="44"/>
    </row>
    <row r="83" spans="1:6" ht="12.75" customHeight="1" x14ac:dyDescent="0.2">
      <c r="A83" s="46" t="s">
        <v>176</v>
      </c>
      <c r="B83" s="46">
        <v>410.77</v>
      </c>
      <c r="C83" s="45">
        <f t="shared" si="4"/>
        <v>1.5902887738628486E-2</v>
      </c>
      <c r="D83" s="46">
        <v>53.726666666666667</v>
      </c>
      <c r="E83" s="45">
        <f t="shared" si="5"/>
        <v>6.6455515572651684</v>
      </c>
      <c r="F83" s="44"/>
    </row>
    <row r="84" spans="1:6" ht="12.75" customHeight="1" x14ac:dyDescent="0.2">
      <c r="A84" s="46" t="s">
        <v>175</v>
      </c>
      <c r="B84" s="46">
        <v>154.04</v>
      </c>
      <c r="C84" s="45">
        <f t="shared" si="4"/>
        <v>5.9636312955141128E-3</v>
      </c>
      <c r="D84" s="46">
        <v>0</v>
      </c>
      <c r="E84" s="45" t="str">
        <f t="shared" si="5"/>
        <v/>
      </c>
      <c r="F84" s="44"/>
    </row>
    <row r="85" spans="1:6" ht="12.75" customHeight="1" x14ac:dyDescent="0.2">
      <c r="A85" s="46" t="s">
        <v>174</v>
      </c>
      <c r="B85" s="46">
        <v>0</v>
      </c>
      <c r="C85" s="45">
        <f t="shared" si="4"/>
        <v>0</v>
      </c>
      <c r="D85" s="46">
        <v>1724.7</v>
      </c>
      <c r="E85" s="45">
        <f t="shared" si="5"/>
        <v>-1</v>
      </c>
      <c r="F85" s="44"/>
    </row>
    <row r="86" spans="1:6" ht="12.75" customHeight="1" x14ac:dyDescent="0.2">
      <c r="A86" s="46" t="s">
        <v>173</v>
      </c>
      <c r="B86" s="46">
        <v>-0.01</v>
      </c>
      <c r="C86" s="45">
        <f t="shared" si="4"/>
        <v>-3.8714822744184065E-7</v>
      </c>
      <c r="D86" s="46">
        <v>-5.2499999999999998E-2</v>
      </c>
      <c r="E86" s="45">
        <f t="shared" si="5"/>
        <v>0.80952380952380953</v>
      </c>
      <c r="F86" s="44"/>
    </row>
    <row r="87" spans="1:6" ht="12.75" customHeight="1" x14ac:dyDescent="0.2">
      <c r="A87" s="46" t="s">
        <v>30</v>
      </c>
      <c r="B87" s="46">
        <v>0</v>
      </c>
      <c r="C87" s="45">
        <f t="shared" si="4"/>
        <v>0</v>
      </c>
      <c r="D87" s="46">
        <v>2831.5916666666667</v>
      </c>
      <c r="E87" s="45">
        <f t="shared" si="5"/>
        <v>-1</v>
      </c>
      <c r="F87" s="44"/>
    </row>
    <row r="88" spans="1:6" ht="12.75" customHeight="1" x14ac:dyDescent="0.2">
      <c r="A88" s="53" t="s">
        <v>172</v>
      </c>
      <c r="B88" s="52">
        <f>SUM(B28:B87)</f>
        <v>28239.279999999999</v>
      </c>
      <c r="C88" s="51">
        <f t="shared" si="4"/>
        <v>1.0932787196233822</v>
      </c>
      <c r="D88" s="52">
        <f>SUM(D28:D87)</f>
        <v>31580.553333333326</v>
      </c>
      <c r="E88" s="51">
        <f t="shared" si="5"/>
        <v>-0.10580160828932049</v>
      </c>
      <c r="F88" s="44"/>
    </row>
    <row r="90" spans="1:6" ht="12.75" customHeight="1" thickBot="1" x14ac:dyDescent="0.25">
      <c r="A90" s="50" t="s">
        <v>171</v>
      </c>
      <c r="B90" s="49">
        <f>(0+(B25))-(0+(B88))</f>
        <v>-2409.3799999999974</v>
      </c>
      <c r="C90" s="48">
        <f>IF(ISERROR(B90/25829.9),"",B90/25829.9)</f>
        <v>-9.3278719623382092E-2</v>
      </c>
      <c r="D90" s="49">
        <f>(0+(D25))-(0+(D88))</f>
        <v>453.34916666667414</v>
      </c>
      <c r="E90" s="48">
        <f>IF(ISERROR(IF(B90&gt;D90,ABS(B90-D90)/ABS(D90),0-ABS((B90-D90)/ABS(D90)))),"",IF(B90&gt;D90,ABS(B90-D90)/ABS(D90),0-ABS((B90-D90)/ABS(D90))))</f>
        <v>-6.3146232024983489</v>
      </c>
      <c r="F90" s="44"/>
    </row>
    <row r="92" spans="1:6" ht="12.75" customHeight="1" x14ac:dyDescent="0.2">
      <c r="A92" s="47" t="s">
        <v>170</v>
      </c>
    </row>
    <row r="93" spans="1:6" ht="12.75" customHeight="1" x14ac:dyDescent="0.2">
      <c r="A93" s="46" t="s">
        <v>169</v>
      </c>
      <c r="B93" s="46">
        <v>0</v>
      </c>
      <c r="C93" s="45">
        <f>IF(ISERROR(B93/25829.9),"",B93/25829.9)</f>
        <v>0</v>
      </c>
      <c r="D93" s="46">
        <v>-13.887499999999999</v>
      </c>
      <c r="E93" s="45">
        <f>IF(ISERROR(IF(B93&gt;D93,ABS(B93-D93)/ABS(D93),0-ABS((B93-D93)/ABS(D93)))),"",IF(B93&gt;D93,ABS(B93-D93)/ABS(D93),0-ABS((B93-D93)/ABS(D93))))</f>
        <v>1</v>
      </c>
      <c r="F93" s="44"/>
    </row>
    <row r="94" spans="1:6" ht="12.75" customHeight="1" x14ac:dyDescent="0.2">
      <c r="A94" s="46" t="s">
        <v>168</v>
      </c>
      <c r="B94" s="46">
        <v>0</v>
      </c>
      <c r="C94" s="45">
        <f>IF(ISERROR(B94/25829.9),"",B94/25829.9)</f>
        <v>0</v>
      </c>
      <c r="D94" s="46">
        <v>-36.916666666666664</v>
      </c>
      <c r="E94" s="45">
        <f>IF(ISERROR(IF(B94&gt;D94,ABS(B94-D94)/ABS(D94),0-ABS((B94-D94)/ABS(D94)))),"",IF(B94&gt;D94,ABS(B94-D94)/ABS(D94),0-ABS((B94-D94)/ABS(D94))))</f>
        <v>1</v>
      </c>
      <c r="F94" s="44"/>
    </row>
    <row r="95" spans="1:6" ht="12.75" customHeight="1" x14ac:dyDescent="0.2">
      <c r="A95" s="46" t="s">
        <v>167</v>
      </c>
      <c r="B95" s="46">
        <v>-122.16</v>
      </c>
      <c r="C95" s="45">
        <f>IF(ISERROR(B95/25829.9),"",B95/25829.9)</f>
        <v>-4.7294027464295247E-3</v>
      </c>
      <c r="D95" s="46">
        <v>-122.16</v>
      </c>
      <c r="E95" s="45">
        <f>IF(ISERROR(IF(B95&gt;D95,ABS(B95-D95)/ABS(D95),0-ABS((B95-D95)/ABS(D95)))),"",IF(B95&gt;D95,ABS(B95-D95)/ABS(D95),0-ABS((B95-D95)/ABS(D95))))</f>
        <v>0</v>
      </c>
      <c r="F95" s="44"/>
    </row>
    <row r="96" spans="1:6" ht="12.75" customHeight="1" x14ac:dyDescent="0.2">
      <c r="A96" s="46" t="s">
        <v>166</v>
      </c>
      <c r="B96" s="46">
        <v>-125</v>
      </c>
      <c r="C96" s="45">
        <f>IF(ISERROR(B96/25829.9),"",B96/25829.9)</f>
        <v>-4.8393528430230081E-3</v>
      </c>
      <c r="D96" s="46">
        <v>-125</v>
      </c>
      <c r="E96" s="45">
        <f>IF(ISERROR(IF(B96&gt;D96,ABS(B96-D96)/ABS(D96),0-ABS((B96-D96)/ABS(D96)))),"",IF(B96&gt;D96,ABS(B96-D96)/ABS(D96),0-ABS((B96-D96)/ABS(D96))))</f>
        <v>0</v>
      </c>
      <c r="F96" s="44"/>
    </row>
    <row r="97" spans="1:6" ht="12.75" customHeight="1" x14ac:dyDescent="0.2">
      <c r="A97" s="53" t="s">
        <v>165</v>
      </c>
      <c r="B97" s="52">
        <f>SUM(B93:B96)</f>
        <v>-247.16</v>
      </c>
      <c r="C97" s="51">
        <f>IF(ISERROR(B97/25829.9),"",B97/25829.9)</f>
        <v>-9.5687555894525336E-3</v>
      </c>
      <c r="D97" s="52">
        <f>SUM(D93:D96)</f>
        <v>-297.96416666666664</v>
      </c>
      <c r="E97" s="51">
        <f>IF(ISERROR(IF(B97&gt;D97,ABS(B97-D97)/ABS(D97),0-ABS((B97-D97)/ABS(D97)))),"",IF(B97&gt;D97,ABS(B97-D97)/ABS(D97),0-ABS((B97-D97)/ABS(D97))))</f>
        <v>0.17050428323316277</v>
      </c>
      <c r="F97" s="44"/>
    </row>
    <row r="99" spans="1:6" ht="12.75" customHeight="1" x14ac:dyDescent="0.2">
      <c r="A99" s="46"/>
      <c r="B99" s="46"/>
      <c r="C99" s="45"/>
      <c r="D99" s="46"/>
      <c r="E99" s="45"/>
      <c r="F99" s="44"/>
    </row>
    <row r="100" spans="1:6" ht="12.75" customHeight="1" thickBot="1" x14ac:dyDescent="0.25">
      <c r="A100" s="50" t="s">
        <v>164</v>
      </c>
      <c r="B100" s="49">
        <f>(0+(B90)+(B97)+(0))-(0)</f>
        <v>-2656.5399999999972</v>
      </c>
      <c r="C100" s="48">
        <f>IF(ISERROR(B100/25829.9),"",B100/25829.9)</f>
        <v>-0.10284747521283462</v>
      </c>
      <c r="D100" s="49">
        <f>(0+(D90)+(D97)+(0))-(0)</f>
        <v>155.38500000000749</v>
      </c>
      <c r="E100" s="48">
        <f>IF(ISERROR(IF(B100&gt;D100,ABS(B100-D100)/ABS(D100),0-ABS((B100-D100)/ABS(D100)))),"",IF(B100&gt;D100,ABS(B100-D100)/ABS(D100),0-ABS((B100-D100)/ABS(D100))))</f>
        <v>-18.096502236379759</v>
      </c>
      <c r="F100" s="44"/>
    </row>
    <row r="102" spans="1:6" ht="12.75" customHeight="1" x14ac:dyDescent="0.2">
      <c r="A102" s="47" t="s">
        <v>163</v>
      </c>
    </row>
    <row r="103" spans="1:6" ht="12.75" customHeight="1" x14ac:dyDescent="0.2">
      <c r="A103" s="46" t="s">
        <v>162</v>
      </c>
      <c r="B103" s="46">
        <v>-19676.900000000001</v>
      </c>
      <c r="C103" s="45"/>
      <c r="D103" s="46"/>
      <c r="E103" s="45"/>
      <c r="F103" s="44"/>
    </row>
    <row r="104" spans="1:6" ht="12.75" customHeight="1" x14ac:dyDescent="0.2">
      <c r="A104" s="46" t="s">
        <v>161</v>
      </c>
      <c r="B104" s="46">
        <f>B100</f>
        <v>-2656.5399999999972</v>
      </c>
      <c r="C104" s="45"/>
      <c r="D104" s="46"/>
      <c r="E104" s="45"/>
      <c r="F104" s="44"/>
    </row>
    <row r="105" spans="1:6" ht="12.75" customHeight="1" x14ac:dyDescent="0.2">
      <c r="A105" s="46" t="s">
        <v>160</v>
      </c>
      <c r="B105" s="46">
        <f>B103+B104</f>
        <v>-22333.439999999999</v>
      </c>
      <c r="C105" s="45"/>
      <c r="D105" s="46"/>
      <c r="E105" s="45"/>
      <c r="F105" s="44"/>
    </row>
  </sheetData>
  <mergeCells count="4">
    <mergeCell ref="A1:E1"/>
    <mergeCell ref="A2:E2"/>
    <mergeCell ref="A3:E3"/>
    <mergeCell ref="A4:E4"/>
  </mergeCells>
  <pageMargins left="0.75" right="0.75" top="1" bottom="1" header="0.5" footer="0.5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Notes for Completing This Form</vt:lpstr>
      <vt:lpstr>Detailed Cash Flow</vt:lpstr>
      <vt:lpstr>DD'S &amp; SO'S</vt:lpstr>
      <vt:lpstr>Cash Summary</vt:lpstr>
      <vt:lpstr>Feb Cash Summary</vt:lpstr>
      <vt:lpstr>March Cash Summary</vt:lpstr>
      <vt:lpstr>April Cash Summary</vt:lpstr>
      <vt:lpstr>May Cash Summary</vt:lpstr>
      <vt:lpstr>June Cash Summary</vt:lpstr>
      <vt:lpstr>July Cash Summary</vt:lpstr>
      <vt:lpstr>LTD</vt:lpstr>
      <vt:lpstr>RECEIPTS</vt:lpstr>
      <vt:lpstr>HMRC</vt:lpstr>
      <vt:lpstr>SUMMARY</vt:lpstr>
      <vt:lpstr>Sheet2</vt:lpstr>
      <vt:lpstr>'DD''S &amp; SO''S'!Print_Area</vt:lpstr>
      <vt:lpstr>LTD!Print_Area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management cashflow</dc:title>
  <dc:creator>Stuart</dc:creator>
  <cp:lastModifiedBy>Nicky</cp:lastModifiedBy>
  <cp:revision/>
  <cp:lastPrinted>2018-11-10T13:47:12Z</cp:lastPrinted>
  <dcterms:created xsi:type="dcterms:W3CDTF">2001-06-04T10:48:18Z</dcterms:created>
  <dcterms:modified xsi:type="dcterms:W3CDTF">2018-11-10T13:50:50Z</dcterms:modified>
</cp:coreProperties>
</file>